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milestonefinancialplannin.sharepoint.com/sites/MarketingTeam/Current Marketing/"/>
    </mc:Choice>
  </mc:AlternateContent>
  <xr:revisionPtr revIDLastSave="0" documentId="8_{1766813F-1781-4FDD-9AB8-888827208CF0}" xr6:coauthVersionLast="47" xr6:coauthVersionMax="47" xr10:uidLastSave="{00000000-0000-0000-0000-000000000000}"/>
  <bookViews>
    <workbookView xWindow="-120" yWindow="-120" windowWidth="29040" windowHeight="15840" activeTab="1" xr2:uid="{8BD62F04-3263-4EBE-9324-BA380756CD4B}"/>
  </bookViews>
  <sheets>
    <sheet name="Key" sheetId="9" r:id="rId1"/>
    <sheet name="Tax Brackets" sheetId="2" r:id="rId2"/>
    <sheet name="1040" sheetId="8" r:id="rId3"/>
    <sheet name="Child" sheetId="13" r:id="rId4"/>
    <sheet name="Energy" sheetId="14" r:id="rId5"/>
    <sheet name="FICA" sheetId="10" r:id="rId6"/>
    <sheet name="Health" sheetId="6" r:id="rId7"/>
    <sheet name="IRMAA" sheetId="5" r:id="rId8"/>
    <sheet name="Medicare" sheetId="15" r:id="rId9"/>
    <sheet name="PTC" sheetId="12" r:id="rId10"/>
    <sheet name="Retirement" sheetId="1" r:id="rId11"/>
    <sheet name="RMD" sheetId="3" r:id="rId12"/>
    <sheet name="SocSec" sheetId="4" r:id="rId13"/>
    <sheet name="EstTruGft" sheetId="7" r:id="rId14"/>
  </sheets>
  <definedNames>
    <definedName name="_xlnm.Print_Area" localSheetId="6">Health!$A$1:$D$43</definedName>
    <definedName name="_xlnm.Print_Area" localSheetId="0">Key!$A$1:$C$45</definedName>
    <definedName name="_xlnm.Print_Titles" localSheetId="11">RMD!$1:$3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5" l="1"/>
  <c r="E24" i="5"/>
  <c r="E25" i="5"/>
  <c r="E26" i="5"/>
  <c r="E22" i="5"/>
  <c r="G5" i="13"/>
  <c r="G6" i="13"/>
  <c r="G7" i="13"/>
  <c r="G8" i="13"/>
  <c r="G9" i="13"/>
  <c r="G10" i="13"/>
  <c r="G11" i="13"/>
  <c r="G12" i="13"/>
  <c r="G13" i="13"/>
  <c r="G14" i="13"/>
  <c r="G15" i="13"/>
  <c r="G16" i="13"/>
  <c r="G17" i="13"/>
  <c r="G18" i="13"/>
  <c r="G19" i="13"/>
  <c r="H19" i="8"/>
  <c r="I19" i="8"/>
  <c r="G19" i="8"/>
  <c r="K6" i="13"/>
  <c r="K7" i="13"/>
  <c r="K8" i="13"/>
  <c r="K9" i="13"/>
  <c r="K10" i="13"/>
  <c r="K11" i="13"/>
  <c r="K12" i="13"/>
  <c r="K13" i="13"/>
  <c r="K14" i="13"/>
  <c r="K15" i="13"/>
  <c r="K16" i="13"/>
  <c r="K17" i="13"/>
  <c r="K18" i="13"/>
  <c r="K19" i="13"/>
  <c r="K20" i="13"/>
  <c r="K21" i="13"/>
  <c r="K22" i="13"/>
  <c r="K23" i="13"/>
  <c r="K24" i="13"/>
  <c r="K25" i="13"/>
  <c r="K26" i="13"/>
  <c r="K27" i="13"/>
  <c r="K28" i="13"/>
  <c r="K29" i="13"/>
  <c r="O4" i="13"/>
  <c r="O5" i="13"/>
  <c r="O6" i="13"/>
  <c r="O7" i="13"/>
  <c r="O8" i="13"/>
  <c r="O9" i="13"/>
  <c r="O10" i="13"/>
  <c r="O11" i="13"/>
  <c r="O12" i="13"/>
  <c r="O13" i="13"/>
  <c r="O14" i="13"/>
  <c r="O15" i="13"/>
  <c r="O16" i="13"/>
  <c r="O17" i="13"/>
  <c r="O18" i="13"/>
  <c r="O19" i="13"/>
  <c r="O20" i="13"/>
  <c r="O21" i="13"/>
  <c r="O22" i="13"/>
  <c r="O23" i="13"/>
  <c r="O24" i="13"/>
  <c r="O25" i="13"/>
  <c r="O26" i="13"/>
  <c r="O27" i="13"/>
  <c r="O28" i="13"/>
  <c r="K5" i="13"/>
  <c r="L24" i="12" l="1"/>
  <c r="K24" i="12"/>
  <c r="J24" i="12"/>
  <c r="I24" i="12"/>
  <c r="H24" i="12"/>
  <c r="G24" i="12"/>
  <c r="L23" i="12"/>
  <c r="K23" i="12"/>
  <c r="J23" i="12"/>
  <c r="I23" i="12"/>
  <c r="H23" i="12"/>
  <c r="G23" i="12"/>
  <c r="L22" i="12"/>
  <c r="K22" i="12"/>
  <c r="J22" i="12"/>
  <c r="I22" i="12"/>
  <c r="H22" i="12"/>
  <c r="G22" i="12"/>
  <c r="L21" i="12"/>
  <c r="K21" i="12"/>
  <c r="J21" i="12"/>
  <c r="I21" i="12"/>
  <c r="H21" i="12"/>
  <c r="G21" i="12"/>
  <c r="L20" i="12"/>
  <c r="K20" i="12"/>
  <c r="J20" i="12"/>
  <c r="I20" i="12"/>
  <c r="H20" i="12"/>
  <c r="G20" i="12"/>
  <c r="L19" i="12"/>
  <c r="K19" i="12"/>
  <c r="J19" i="12"/>
  <c r="I19" i="12"/>
  <c r="H19" i="12"/>
  <c r="G19" i="12"/>
  <c r="L18" i="12"/>
  <c r="K18" i="12"/>
  <c r="J18" i="12"/>
  <c r="I18" i="12"/>
  <c r="H18" i="12"/>
  <c r="G18" i="12"/>
  <c r="L17" i="12"/>
  <c r="K17" i="12"/>
  <c r="J17" i="12"/>
  <c r="I17" i="12"/>
  <c r="H17" i="12"/>
  <c r="G17" i="12"/>
  <c r="G5" i="12"/>
  <c r="H5" i="12"/>
  <c r="I5" i="12"/>
  <c r="J5" i="12"/>
  <c r="K5" i="12"/>
  <c r="L5" i="12"/>
  <c r="G6" i="12"/>
  <c r="H6" i="12"/>
  <c r="I6" i="12"/>
  <c r="J6" i="12"/>
  <c r="K6" i="12"/>
  <c r="L6" i="12"/>
  <c r="G7" i="12"/>
  <c r="H7" i="12"/>
  <c r="I7" i="12"/>
  <c r="J7" i="12"/>
  <c r="K7" i="12"/>
  <c r="L7" i="12"/>
  <c r="G8" i="12"/>
  <c r="H8" i="12"/>
  <c r="I8" i="12"/>
  <c r="J8" i="12"/>
  <c r="K8" i="12"/>
  <c r="L8" i="12"/>
  <c r="G9" i="12"/>
  <c r="H9" i="12"/>
  <c r="I9" i="12"/>
  <c r="J9" i="12"/>
  <c r="K9" i="12"/>
  <c r="L9" i="12"/>
  <c r="G10" i="12"/>
  <c r="H10" i="12"/>
  <c r="I10" i="12"/>
  <c r="J10" i="12"/>
  <c r="K10" i="12"/>
  <c r="L10" i="12"/>
  <c r="G11" i="12"/>
  <c r="H11" i="12"/>
  <c r="I11" i="12"/>
  <c r="J11" i="12"/>
  <c r="K11" i="12"/>
  <c r="L11" i="12"/>
  <c r="L4" i="12"/>
  <c r="K4" i="12"/>
  <c r="J4" i="12"/>
  <c r="I4" i="12"/>
  <c r="H4" i="12"/>
  <c r="G4" i="12"/>
  <c r="E22" i="10"/>
  <c r="E19" i="10"/>
  <c r="E16" i="10"/>
  <c r="E13" i="10"/>
  <c r="E10" i="10"/>
  <c r="E7" i="10"/>
  <c r="E4" i="10"/>
  <c r="E3" i="10"/>
  <c r="E4" i="7"/>
  <c r="E5" i="7"/>
  <c r="E6" i="7"/>
  <c r="E7" i="7"/>
  <c r="E8" i="7"/>
  <c r="E9" i="7"/>
  <c r="E10" i="7"/>
  <c r="E11" i="7"/>
  <c r="E12" i="7"/>
  <c r="E13" i="7"/>
  <c r="E14" i="7"/>
  <c r="E3" i="7"/>
  <c r="C6" i="7"/>
  <c r="C7" i="7"/>
  <c r="C8" i="7"/>
  <c r="C9" i="7" s="1"/>
  <c r="C10" i="7" s="1"/>
  <c r="C11" i="7" s="1"/>
  <c r="C12" i="7" s="1"/>
  <c r="C13" i="7" s="1"/>
  <c r="C14" i="7" s="1"/>
  <c r="C5" i="7"/>
  <c r="C4" i="7"/>
  <c r="F69" i="2"/>
  <c r="F68" i="2"/>
  <c r="F67" i="2"/>
  <c r="F64" i="2"/>
  <c r="F63" i="2"/>
  <c r="F62" i="2"/>
  <c r="F59" i="2"/>
  <c r="F58" i="2"/>
  <c r="F57" i="2"/>
  <c r="F54" i="2"/>
  <c r="F53" i="2"/>
  <c r="F52" i="2"/>
  <c r="F49" i="2"/>
  <c r="F48" i="2"/>
  <c r="F47" i="2"/>
  <c r="E14" i="5"/>
  <c r="E15" i="5"/>
  <c r="E16" i="5"/>
  <c r="E17" i="5"/>
  <c r="E13" i="5"/>
  <c r="E5" i="5"/>
  <c r="E6" i="5"/>
  <c r="E7" i="5"/>
  <c r="E8" i="5"/>
  <c r="E4" i="5"/>
  <c r="T69" i="2"/>
  <c r="M69" i="2"/>
  <c r="T68" i="2"/>
  <c r="M68" i="2"/>
  <c r="T67" i="2"/>
  <c r="M67" i="2"/>
  <c r="T64" i="2"/>
  <c r="M64" i="2"/>
  <c r="T63" i="2"/>
  <c r="M63" i="2"/>
  <c r="T62" i="2"/>
  <c r="M62" i="2"/>
  <c r="T59" i="2"/>
  <c r="M59" i="2"/>
  <c r="T58" i="2"/>
  <c r="M58" i="2"/>
  <c r="T57" i="2"/>
  <c r="M57" i="2"/>
  <c r="T54" i="2"/>
  <c r="T53" i="2"/>
  <c r="T52" i="2"/>
  <c r="T49" i="2"/>
  <c r="T48" i="2"/>
  <c r="T47" i="2"/>
  <c r="M49" i="2"/>
  <c r="M48" i="2"/>
  <c r="M47" i="2"/>
  <c r="M54" i="2"/>
  <c r="M53" i="2"/>
  <c r="M52" i="2"/>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4" i="3"/>
  <c r="C54" i="3"/>
  <c r="C53" i="3"/>
  <c r="C52" i="3"/>
  <c r="C51" i="3"/>
  <c r="C50" i="3"/>
  <c r="C49" i="3"/>
  <c r="C48" i="3"/>
  <c r="C47" i="3"/>
  <c r="C46" i="3"/>
  <c r="C45" i="3"/>
  <c r="C44" i="3"/>
  <c r="C43" i="3"/>
  <c r="C42" i="3"/>
  <c r="C41" i="3"/>
  <c r="C40" i="3"/>
  <c r="C39" i="3"/>
  <c r="C38" i="3"/>
  <c r="C37" i="3"/>
  <c r="C36"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4"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F43" i="2"/>
  <c r="B43" i="2"/>
  <c r="F42" i="2"/>
  <c r="B42" i="2"/>
  <c r="F41" i="2"/>
  <c r="D41" i="2"/>
  <c r="D42" i="2" s="1"/>
  <c r="D43" i="2" s="1"/>
  <c r="B41" i="2"/>
  <c r="F40" i="2"/>
  <c r="F37" i="2"/>
  <c r="B37" i="2"/>
  <c r="F36" i="2"/>
  <c r="B36" i="2"/>
  <c r="F35" i="2"/>
  <c r="B35" i="2"/>
  <c r="F34" i="2"/>
  <c r="B34" i="2"/>
  <c r="F33" i="2"/>
  <c r="B33" i="2"/>
  <c r="F32" i="2"/>
  <c r="D32" i="2"/>
  <c r="D33" i="2" s="1"/>
  <c r="D34" i="2" s="1"/>
  <c r="D35" i="2" s="1"/>
  <c r="D36" i="2" s="1"/>
  <c r="D37" i="2" s="1"/>
  <c r="B32" i="2"/>
  <c r="F28" i="2"/>
  <c r="B28" i="2"/>
  <c r="F27" i="2"/>
  <c r="B27" i="2"/>
  <c r="F26" i="2"/>
  <c r="B26" i="2"/>
  <c r="F25" i="2"/>
  <c r="B25" i="2"/>
  <c r="F24" i="2"/>
  <c r="B24" i="2"/>
  <c r="F23" i="2"/>
  <c r="D23" i="2"/>
  <c r="D24" i="2" s="1"/>
  <c r="D25" i="2" s="1"/>
  <c r="D26" i="2" s="1"/>
  <c r="D27" i="2" s="1"/>
  <c r="D28" i="2" s="1"/>
  <c r="B23" i="2"/>
  <c r="F19" i="2"/>
  <c r="B19" i="2"/>
  <c r="F18" i="2"/>
  <c r="B18" i="2"/>
  <c r="F17" i="2"/>
  <c r="B17" i="2"/>
  <c r="F16" i="2"/>
  <c r="B16" i="2"/>
  <c r="F15" i="2"/>
  <c r="B15" i="2"/>
  <c r="F14" i="2"/>
  <c r="D14" i="2"/>
  <c r="D15" i="2" s="1"/>
  <c r="D16" i="2" s="1"/>
  <c r="D17" i="2" s="1"/>
  <c r="D18" i="2" s="1"/>
  <c r="D19" i="2" s="1"/>
  <c r="B14" i="2"/>
  <c r="F10" i="2"/>
  <c r="B10" i="2"/>
  <c r="F9" i="2"/>
  <c r="B9" i="2"/>
  <c r="F8" i="2"/>
  <c r="B8" i="2"/>
  <c r="F7" i="2"/>
  <c r="B7" i="2"/>
  <c r="F6" i="2"/>
  <c r="B6" i="2"/>
  <c r="F5" i="2"/>
  <c r="D5" i="2"/>
  <c r="D6" i="2" s="1"/>
  <c r="D7" i="2" s="1"/>
  <c r="D8" i="2" s="1"/>
  <c r="D9" i="2" s="1"/>
  <c r="D10" i="2" s="1"/>
  <c r="B5" i="2"/>
  <c r="T43" i="2"/>
  <c r="P43" i="2"/>
  <c r="T42" i="2"/>
  <c r="P42" i="2"/>
  <c r="T41" i="2"/>
  <c r="R41" i="2"/>
  <c r="R42" i="2" s="1"/>
  <c r="R43" i="2" s="1"/>
  <c r="P41" i="2"/>
  <c r="T40" i="2"/>
  <c r="T37" i="2"/>
  <c r="P37" i="2"/>
  <c r="T36" i="2"/>
  <c r="P36" i="2"/>
  <c r="T35" i="2"/>
  <c r="P35" i="2"/>
  <c r="T34" i="2"/>
  <c r="P34" i="2"/>
  <c r="T33" i="2"/>
  <c r="P33" i="2"/>
  <c r="T32" i="2"/>
  <c r="R32" i="2"/>
  <c r="R33" i="2" s="1"/>
  <c r="R34" i="2" s="1"/>
  <c r="R35" i="2" s="1"/>
  <c r="R36" i="2" s="1"/>
  <c r="R37" i="2" s="1"/>
  <c r="P32" i="2"/>
  <c r="T28" i="2"/>
  <c r="P28" i="2"/>
  <c r="T27" i="2"/>
  <c r="P27" i="2"/>
  <c r="T26" i="2"/>
  <c r="P26" i="2"/>
  <c r="T25" i="2"/>
  <c r="P25" i="2"/>
  <c r="T24" i="2"/>
  <c r="P24" i="2"/>
  <c r="T23" i="2"/>
  <c r="R23" i="2"/>
  <c r="R24" i="2" s="1"/>
  <c r="R25" i="2" s="1"/>
  <c r="R26" i="2" s="1"/>
  <c r="R27" i="2" s="1"/>
  <c r="R28" i="2" s="1"/>
  <c r="P23" i="2"/>
  <c r="T19" i="2"/>
  <c r="P19" i="2"/>
  <c r="T18" i="2"/>
  <c r="P18" i="2"/>
  <c r="T17" i="2"/>
  <c r="P17" i="2"/>
  <c r="T16" i="2"/>
  <c r="P16" i="2"/>
  <c r="T15" i="2"/>
  <c r="P15" i="2"/>
  <c r="T14" i="2"/>
  <c r="R14" i="2"/>
  <c r="R15" i="2" s="1"/>
  <c r="R16" i="2" s="1"/>
  <c r="R17" i="2" s="1"/>
  <c r="R18" i="2" s="1"/>
  <c r="R19" i="2" s="1"/>
  <c r="P14" i="2"/>
  <c r="T10" i="2"/>
  <c r="P10" i="2"/>
  <c r="T9" i="2"/>
  <c r="P9" i="2"/>
  <c r="T8" i="2"/>
  <c r="P8" i="2"/>
  <c r="T7" i="2"/>
  <c r="P7" i="2"/>
  <c r="T6" i="2"/>
  <c r="P6" i="2"/>
  <c r="T5" i="2"/>
  <c r="R5" i="2"/>
  <c r="R6" i="2" s="1"/>
  <c r="R7" i="2" s="1"/>
  <c r="R8" i="2" s="1"/>
  <c r="R9" i="2" s="1"/>
  <c r="R10" i="2" s="1"/>
  <c r="P5" i="2"/>
  <c r="I43" i="2"/>
  <c r="I42" i="2"/>
  <c r="I41" i="2"/>
  <c r="I37" i="2"/>
  <c r="I36" i="2"/>
  <c r="I35" i="2"/>
  <c r="I34" i="2"/>
  <c r="I33" i="2"/>
  <c r="I32" i="2"/>
  <c r="I28" i="2"/>
  <c r="I27" i="2"/>
  <c r="I26" i="2"/>
  <c r="I25" i="2"/>
  <c r="I24" i="2"/>
  <c r="I23" i="2"/>
  <c r="I19" i="2"/>
  <c r="I18" i="2"/>
  <c r="I17" i="2"/>
  <c r="I16" i="2"/>
  <c r="I15" i="2"/>
  <c r="I14" i="2"/>
  <c r="M43" i="2"/>
  <c r="M42" i="2"/>
  <c r="M41" i="2"/>
  <c r="M40" i="2"/>
  <c r="M37" i="2"/>
  <c r="M36" i="2"/>
  <c r="M35" i="2"/>
  <c r="M34" i="2"/>
  <c r="M33" i="2"/>
  <c r="M32" i="2"/>
  <c r="M28" i="2"/>
  <c r="M27" i="2"/>
  <c r="M26" i="2"/>
  <c r="M25" i="2"/>
  <c r="M24" i="2"/>
  <c r="M23" i="2"/>
  <c r="M19" i="2"/>
  <c r="M18" i="2"/>
  <c r="M17" i="2"/>
  <c r="M16" i="2"/>
  <c r="M15" i="2"/>
  <c r="M14" i="2"/>
  <c r="M6" i="2"/>
  <c r="M7" i="2"/>
  <c r="M8" i="2"/>
  <c r="M9" i="2"/>
  <c r="M10" i="2"/>
  <c r="M5" i="2"/>
  <c r="I6" i="2"/>
  <c r="I7" i="2"/>
  <c r="I8" i="2"/>
  <c r="I9" i="2"/>
  <c r="I10" i="2"/>
  <c r="I5" i="2"/>
  <c r="K41" i="2"/>
  <c r="K42" i="2" s="1"/>
  <c r="K32" i="2"/>
  <c r="K33" i="2" s="1"/>
  <c r="K34" i="2" s="1"/>
  <c r="K35" i="2" s="1"/>
  <c r="K36" i="2" s="1"/>
  <c r="K37" i="2" s="1"/>
  <c r="K23" i="2"/>
  <c r="K24" i="2" s="1"/>
  <c r="K25" i="2" s="1"/>
  <c r="K26" i="2" s="1"/>
  <c r="K27" i="2" s="1"/>
  <c r="K28" i="2" s="1"/>
  <c r="K14" i="2"/>
  <c r="K15" i="2" s="1"/>
  <c r="K16" i="2" s="1"/>
  <c r="K17" i="2" s="1"/>
  <c r="K18" i="2" s="1"/>
  <c r="K19" i="2" s="1"/>
  <c r="K5" i="2"/>
  <c r="K6" i="2" s="1"/>
  <c r="K7" i="2" s="1"/>
  <c r="K8" i="2" s="1"/>
  <c r="K9" i="2" s="1"/>
  <c r="K10" i="2" s="1"/>
  <c r="K43" i="2" l="1"/>
</calcChain>
</file>

<file path=xl/sharedStrings.xml><?xml version="1.0" encoding="utf-8"?>
<sst xmlns="http://schemas.openxmlformats.org/spreadsheetml/2006/main" count="809" uniqueCount="577">
  <si>
    <t>Acronym</t>
  </si>
  <si>
    <t xml:space="preserve">                              Meaning</t>
  </si>
  <si>
    <t>ARPA</t>
  </si>
  <si>
    <t>Amercian Rescue Plan Act of 2021</t>
  </si>
  <si>
    <t>FPL</t>
  </si>
  <si>
    <t>Federal Poverty Level</t>
  </si>
  <si>
    <t>FRA</t>
  </si>
  <si>
    <t>Full retirement age</t>
  </si>
  <si>
    <t>HoH</t>
  </si>
  <si>
    <t>Head of Household</t>
  </si>
  <si>
    <t>HRA</t>
  </si>
  <si>
    <t>Health Reimbursement Arrangement</t>
  </si>
  <si>
    <t>HDHP</t>
  </si>
  <si>
    <t>High Deductible Health Plan</t>
  </si>
  <si>
    <t>IRA</t>
  </si>
  <si>
    <t>Inflation Reduction Act of 2022</t>
  </si>
  <si>
    <t>MFJ</t>
  </si>
  <si>
    <t>Married Filing Jointly</t>
  </si>
  <si>
    <t>MFS</t>
  </si>
  <si>
    <t>Married Filing Separately</t>
  </si>
  <si>
    <t>MAGI</t>
  </si>
  <si>
    <t>Modified Adjusted Gross Income</t>
  </si>
  <si>
    <t>QW</t>
  </si>
  <si>
    <t>Qualifying Widower</t>
  </si>
  <si>
    <t>SSTB</t>
  </si>
  <si>
    <t>Specified Service Trade or Business</t>
  </si>
  <si>
    <t>Sources</t>
  </si>
  <si>
    <t>Links</t>
  </si>
  <si>
    <t>Description</t>
  </si>
  <si>
    <t>CMS 2022 Medicare Costs Fact Sheet</t>
  </si>
  <si>
    <t>https://www.cms.gov/newsroom/fact-sheets/2022-medicare-parts-b-premiums-and-deductibles2022-medicare-part-d-income-related-monthly-adjustment</t>
  </si>
  <si>
    <t>2022 IRMAA Tables</t>
  </si>
  <si>
    <t>CMS 2023 Medicare Costs Fact Sheet</t>
  </si>
  <si>
    <t>https://www.cms.gov/newsroom/fact-sheets/2023-medicare-parts-b-premiums-and-deductibles-2023-medicare-part-d-income-related-monthly</t>
  </si>
  <si>
    <t>2023 IRMAA Tables &amp; Part A &amp; B Cost Information</t>
  </si>
  <si>
    <t>CMS Medicare &amp; You 2023</t>
  </si>
  <si>
    <t>https://www.medicare.gov/publications/10050-Medicare-and-You.pdf</t>
  </si>
  <si>
    <t>2023 Medicare Guide</t>
  </si>
  <si>
    <t>CMS 2023 Medigap Out-of-Pocket Information</t>
  </si>
  <si>
    <t>https://www.cms.gov/Medicare/Health-Plans/Medigap/KandL</t>
  </si>
  <si>
    <t>K &amp; L Out-of Pocket Limits</t>
  </si>
  <si>
    <t>CMS 2023 Medigap Deductible Information</t>
  </si>
  <si>
    <t>https://www.cms.gov/medicare/health-plans/medigap/fandj</t>
  </si>
  <si>
    <t>F &amp; G High Deductible Amounts</t>
  </si>
  <si>
    <t>https://www.healthcare.gov/glossary/federal-poverty-level-fpl/</t>
  </si>
  <si>
    <t>2021 and 2022 Federal Poverty Levels</t>
  </si>
  <si>
    <t>Federal Register 2022 09 29 Vol 87 No 188</t>
  </si>
  <si>
    <t>https://www.govinfo.gov/content/pkg/FR-2022-09-29/pdf/2022-21090.pdf</t>
  </si>
  <si>
    <t>2023 IRMAA Tables</t>
  </si>
  <si>
    <t>Federal Register Vol. 85 No 219</t>
  </si>
  <si>
    <t>https://www.federalregister.gov/documents/2020/11/12/2020-24723/updated-life-expectancy-and-distribution-period-tables-used-for-purposes-of-determining-minimum#p-73</t>
  </si>
  <si>
    <t>Updated RMD Tables</t>
  </si>
  <si>
    <t>IRS Form 2441 Instructions</t>
  </si>
  <si>
    <t>https://www.irs.gov/pub/irs-pdf/i2441.pdf</t>
  </si>
  <si>
    <t>Child and Dependent Care Tax Credit</t>
  </si>
  <si>
    <t>IRS Form 8812 Instructions</t>
  </si>
  <si>
    <t xml:space="preserve">https://www.irs.gov/schedule8812 </t>
  </si>
  <si>
    <t>Child Tax Credit</t>
  </si>
  <si>
    <t>IRS Form 8863 Instructions</t>
  </si>
  <si>
    <t>https://www.irs.gov/forms-pubs/about-form-8863</t>
  </si>
  <si>
    <t>Education Tax Credits</t>
  </si>
  <si>
    <t>IRS Notice 22-55</t>
  </si>
  <si>
    <t>https://www.irs.gov/pub/irs-drop/n-22-55.pdf</t>
  </si>
  <si>
    <t>Retirement Plan Contribution Adjustments for 2023</t>
  </si>
  <si>
    <t>IRS Revenue Procedure 2021-23</t>
  </si>
  <si>
    <t>https://www.irs.gov/pub/irs-drop/rp-21-23.pdf</t>
  </si>
  <si>
    <t>2021 Changes to Child Tax Credit</t>
  </si>
  <si>
    <t>IRS Revenue Procedure 2021-36</t>
  </si>
  <si>
    <t>https://www.irs.gov/irb/2021-35_IRB#REV-PROC-2021-36</t>
  </si>
  <si>
    <t>Premium Tax Credit Applicable % Table Post ARPA</t>
  </si>
  <si>
    <t>IRS Revenue Procedure 2022-24</t>
  </si>
  <si>
    <t>https://www.irs.gov/pub/irs-drop/rp-22-24.pdf</t>
  </si>
  <si>
    <t>HSA Inflation Adjustments for 2023</t>
  </si>
  <si>
    <t>IRS Revenue Procedure 2022-34</t>
  </si>
  <si>
    <t>https://www.irs.gov/pub/irs-drop/rp-22-34.pdf</t>
  </si>
  <si>
    <t>Premium Tax Credit Applicable % Table Pre IRA</t>
  </si>
  <si>
    <t>IRS Revenue Procedure 2022-38</t>
  </si>
  <si>
    <t>https://www.irs.gov/pub/irs-drop/rp-22-38.pdf</t>
  </si>
  <si>
    <t>Miscellaneous Tax Tables, Tax Deduction and Credit Adjustments for 2023</t>
  </si>
  <si>
    <t>IRS.gov Filing Statuses</t>
  </si>
  <si>
    <t>https://www.irs.gov/newsroom/how-a-taxpayers-filing-status-affects-their-tax-return</t>
  </si>
  <si>
    <t>IRS Tax Filing Statuses</t>
  </si>
  <si>
    <t>IRS.gov Standard Mileage Rates</t>
  </si>
  <si>
    <t xml:space="preserve">https://www.irs.gov/tax-professionals/standard-mileage-rates </t>
  </si>
  <si>
    <t>Standard Mileage Rates</t>
  </si>
  <si>
    <t>SSA.Gov Benefit Amounts</t>
  </si>
  <si>
    <t>https://www.ssa.gov/OACT/COLA/examplemax.html</t>
  </si>
  <si>
    <t>Social Security Maximum Benefits Amount History</t>
  </si>
  <si>
    <t>SSA.Gov Contribution &amp; Benefit Base</t>
  </si>
  <si>
    <t>https://www.ssa.gov/OACT/COLA/cbb.html</t>
  </si>
  <si>
    <t>Social Security Contribution and Benefit Base History</t>
  </si>
  <si>
    <t>SSA.Gov Cost-of-Living Adjustments</t>
  </si>
  <si>
    <t>https://www.ssa.gov/oact/cola/colaseries.html</t>
  </si>
  <si>
    <t>Social Security Cost-of-Living Adjustments History</t>
  </si>
  <si>
    <t xml:space="preserve">SSA.Gov Exempt Amounts </t>
  </si>
  <si>
    <t>https://www.ssa.gov/OACT/COLA/rtea.html</t>
  </si>
  <si>
    <t>Social Security Exempt Amounts under Earnings History</t>
  </si>
  <si>
    <t>SSA.Gov Quarter of Coverage</t>
  </si>
  <si>
    <t>https://www.ssa.gov/oact/cola/QC.html</t>
  </si>
  <si>
    <t>Social Security Quarter of Coverage History</t>
  </si>
  <si>
    <t>2023 Taxable Income</t>
  </si>
  <si>
    <t>2022 Taxable Income</t>
  </si>
  <si>
    <t>2021  Taxable Income</t>
  </si>
  <si>
    <t>Over</t>
  </si>
  <si>
    <t>But not over</t>
  </si>
  <si>
    <t>Tax+</t>
  </si>
  <si>
    <t xml:space="preserve">% on excess </t>
  </si>
  <si>
    <t>Of the amount over</t>
  </si>
  <si>
    <t>Single</t>
  </si>
  <si>
    <t xml:space="preserve">Married Filing Jointly </t>
  </si>
  <si>
    <t>Trusts and Estates</t>
  </si>
  <si>
    <t>Tax on LT Capital Gains and Qualified Dividends</t>
  </si>
  <si>
    <t>Adjustments to Income</t>
  </si>
  <si>
    <t>Self Employment Tax</t>
  </si>
  <si>
    <t>See FICA</t>
  </si>
  <si>
    <t>Eligible Educator Expenses Limit</t>
  </si>
  <si>
    <t>Additional Medicare Tax</t>
  </si>
  <si>
    <t>Health Savings Account Deduction</t>
  </si>
  <si>
    <t>see Health</t>
  </si>
  <si>
    <t>3.8% Net Investment Income Tax</t>
  </si>
  <si>
    <t>SEP, SIMPLE, and qualified plans</t>
  </si>
  <si>
    <t>see Retirement</t>
  </si>
  <si>
    <t xml:space="preserve">Single, HoH MAGI threshold </t>
  </si>
  <si>
    <t>IRA Deduction</t>
  </si>
  <si>
    <t>MFJ MAGI threshold</t>
  </si>
  <si>
    <t>Archer MSA Deduction</t>
  </si>
  <si>
    <t>MFS MAGI threshold</t>
  </si>
  <si>
    <t>Student Loan Interest (based on MAGI, MFS not eligible)</t>
  </si>
  <si>
    <t>Additional Credits and Payments</t>
  </si>
  <si>
    <t>Student Loan Interest Deduction</t>
  </si>
  <si>
    <t xml:space="preserve">Child Tax Credit </t>
  </si>
  <si>
    <t>See Child</t>
  </si>
  <si>
    <t>Phaseout start (Single, HoH)</t>
  </si>
  <si>
    <t>Child and dependent care expenses</t>
  </si>
  <si>
    <t>Phaseout end (Single, HoH)</t>
  </si>
  <si>
    <t>Retirement savers contribution credit</t>
  </si>
  <si>
    <t>See Retirement</t>
  </si>
  <si>
    <t xml:space="preserve">Phaseout start (MFJ) </t>
  </si>
  <si>
    <t>Residential energy credits</t>
  </si>
  <si>
    <t>See Energy</t>
  </si>
  <si>
    <t>Phaseout end (MFJ)</t>
  </si>
  <si>
    <t>Adoption credit</t>
  </si>
  <si>
    <t>Standard Deductions</t>
  </si>
  <si>
    <t>Qualified plug-in motor vehicle credit</t>
  </si>
  <si>
    <t>MFJ &amp; Surviving Spouse</t>
  </si>
  <si>
    <t>Education Credits</t>
  </si>
  <si>
    <t>American Opportunity Credit</t>
  </si>
  <si>
    <t>Single / MFS</t>
  </si>
  <si>
    <t>100% of expenses limit</t>
  </si>
  <si>
    <t>Age 65+ / Blind Additional MFJ/HoH/MFS</t>
  </si>
  <si>
    <t>25% of expenses limit</t>
  </si>
  <si>
    <t>Age 65+ / Blind Single</t>
  </si>
  <si>
    <t>Total Amount</t>
  </si>
  <si>
    <t>Refundable Portion</t>
  </si>
  <si>
    <t>Itemized Deductions</t>
  </si>
  <si>
    <t>Lifetime Learning Credit</t>
  </si>
  <si>
    <t>SALT Cap</t>
  </si>
  <si>
    <t>20% of expenses limit</t>
  </si>
  <si>
    <t>Medical Expense Deduction %</t>
  </si>
  <si>
    <t>Phaseout Ranges for both credits (based on MAGI, MFS not eligible)</t>
  </si>
  <si>
    <t>Medical or Moving Mileage Rate</t>
  </si>
  <si>
    <t>0.18 / 0.22</t>
  </si>
  <si>
    <t>Charity Mileage Rate</t>
  </si>
  <si>
    <t>Business Mileage Rate</t>
  </si>
  <si>
    <t>0.585 / 0.625</t>
  </si>
  <si>
    <t xml:space="preserve">Charitable Contributions </t>
  </si>
  <si>
    <t>Cash Donation (actual dollar amount)</t>
  </si>
  <si>
    <t>Alternative Minimum Tax</t>
  </si>
  <si>
    <t>Appreciated ordinary income property (tax basis)</t>
  </si>
  <si>
    <t>Single, Head of Household</t>
  </si>
  <si>
    <t>Appreciated short term capital gain property (tax basis)</t>
  </si>
  <si>
    <t>Exemption</t>
  </si>
  <si>
    <t>Appreciated long-term capital gain property (fair market value)</t>
  </si>
  <si>
    <t>Phaseout Range Start</t>
  </si>
  <si>
    <t>Qualified Business Income</t>
  </si>
  <si>
    <t>Phaseout Range End</t>
  </si>
  <si>
    <t>Deduction %</t>
  </si>
  <si>
    <t>Single / HoH / MFS (based on taxable income)</t>
  </si>
  <si>
    <t xml:space="preserve">Full Deduction if Taxable Income under </t>
  </si>
  <si>
    <t xml:space="preserve">SSTB Phaseout Start   </t>
  </si>
  <si>
    <t>SSTB Phaseout End  / Wages Limitation Start</t>
  </si>
  <si>
    <t>MFJ  (based on taxable income)</t>
  </si>
  <si>
    <t xml:space="preserve">Estates and Trusts </t>
  </si>
  <si>
    <t>Kiddie Tax</t>
  </si>
  <si>
    <t>Child's standard deduction</t>
  </si>
  <si>
    <t>Unearned income threshold</t>
  </si>
  <si>
    <t>Child &amp; Dependent Care Tax Credit 2022 Phaseout Table</t>
  </si>
  <si>
    <t>Child &amp; Dependent Care Tax Credit 2021 Phaseout Table (50%-25%)</t>
  </si>
  <si>
    <t>Child &amp; Dependent Care Tax Credit 2021 Phaseout Table (24%-0%)</t>
  </si>
  <si>
    <t>2022 Adjusted Gross Income</t>
  </si>
  <si>
    <t>2021 Adjusted Gross Income</t>
  </si>
  <si>
    <t>Child and Dependent Care Credit Credit Amount</t>
  </si>
  <si>
    <t>% of Expenses Eligible</t>
  </si>
  <si>
    <t>But Not over</t>
  </si>
  <si>
    <t>1 child</t>
  </si>
  <si>
    <t>2 or more children</t>
  </si>
  <si>
    <t>Adoption Credit</t>
  </si>
  <si>
    <t>Maximum Credit Amount</t>
  </si>
  <si>
    <t>Phaseout Begins (MAGI)</t>
  </si>
  <si>
    <t>Phaseout Ends (MAGI)</t>
  </si>
  <si>
    <t>Child Tax Credit (under age 18 at end of year)</t>
  </si>
  <si>
    <t>Baseline (up to age 17)</t>
  </si>
  <si>
    <t>2021 Additional Amount (Under Age 6)</t>
  </si>
  <si>
    <t>2021 Additional Amount (Ages 6 to 17)</t>
  </si>
  <si>
    <t>Full amount</t>
  </si>
  <si>
    <t>Baseline Phaseout ($50 for each $1,000 of MAGI over these amounts)</t>
  </si>
  <si>
    <t>Single / HoH / MFS Phaseout Start</t>
  </si>
  <si>
    <t>MFJ Phaseout Start</t>
  </si>
  <si>
    <t>Additional Amount Phaseout ($50 for each $1,000 of MAGI over these amounts)</t>
  </si>
  <si>
    <t>Single / MFS Phaseout Start</t>
  </si>
  <si>
    <t>N/A</t>
  </si>
  <si>
    <t>No Limit</t>
  </si>
  <si>
    <t>HoH Phaseout Start</t>
  </si>
  <si>
    <t xml:space="preserve">Other Dependent Credit </t>
  </si>
  <si>
    <t>Credit Amount</t>
  </si>
  <si>
    <t>Residential Clean Energy Credit</t>
  </si>
  <si>
    <t xml:space="preserve">Nonbusiness Energy Property Credit </t>
  </si>
  <si>
    <t>Energy-Efficient Home Improvement Credit</t>
  </si>
  <si>
    <t>Credit as % of qualifying expenses</t>
  </si>
  <si>
    <t>Tax years applicable</t>
  </si>
  <si>
    <t>Expired in 2021 but revived for 2022</t>
  </si>
  <si>
    <t>2023-2032</t>
  </si>
  <si>
    <t>Primary residence requirement</t>
  </si>
  <si>
    <t>Yes</t>
  </si>
  <si>
    <t>No</t>
  </si>
  <si>
    <t>Personal residence requirement</t>
  </si>
  <si>
    <t>% of cost allocable toward credit</t>
  </si>
  <si>
    <t>Lifetime cap for both categories</t>
  </si>
  <si>
    <t>None</t>
  </si>
  <si>
    <t>Annual cap for both categories</t>
  </si>
  <si>
    <t>N/A. Subject to lifetime cap</t>
  </si>
  <si>
    <t>Building Envelope Improvements</t>
  </si>
  <si>
    <t>Eligible? / Item Cap</t>
  </si>
  <si>
    <t>Clean Vehicle Tax Credit</t>
  </si>
  <si>
    <t>Windows / skylights</t>
  </si>
  <si>
    <t xml:space="preserve">Yes - $200 lifetime cap  </t>
  </si>
  <si>
    <t>Yes - $600 annual cap</t>
  </si>
  <si>
    <t>New Vehicle</t>
  </si>
  <si>
    <t>Exterior doors</t>
  </si>
  <si>
    <t xml:space="preserve">Yes </t>
  </si>
  <si>
    <t>Yes - $250 / door; $500 annual cap</t>
  </si>
  <si>
    <t>Used Vehicle</t>
  </si>
  <si>
    <t>Metal / asphalt roofing</t>
  </si>
  <si>
    <t>Eligibility for New Vehicle Credit Threshold (MAGI cliff)</t>
  </si>
  <si>
    <t>Insulation</t>
  </si>
  <si>
    <t>Home energy audits</t>
  </si>
  <si>
    <t>Yes-$150 annual cap</t>
  </si>
  <si>
    <t>Qualified Energy Property</t>
  </si>
  <si>
    <t>Per item cap-unless otherwise noted</t>
  </si>
  <si>
    <t>Eligibility for Used Vehicle Credit Threshold (MAGI cliff)</t>
  </si>
  <si>
    <t xml:space="preserve">Air circulating fans used in furnaces </t>
  </si>
  <si>
    <t>Yes - $50 lifetime cap</t>
  </si>
  <si>
    <t>Central air</t>
  </si>
  <si>
    <t>Natural gas, propane or oil furnace, or hot water heater</t>
  </si>
  <si>
    <t>Yes - $150 lifetime cap</t>
  </si>
  <si>
    <t>Electric panels &amp; related equipment upgrades</t>
  </si>
  <si>
    <t>Heat pump space heaters and heat pump water heaters</t>
  </si>
  <si>
    <t>Yes - $2,000 annual cap (allowed to exceed overall limitation for this category only)</t>
  </si>
  <si>
    <t>Biomass stoves &amp; boilers</t>
  </si>
  <si>
    <t>Yes - subject to a $2,000 aggregate limitation with the heat pump category</t>
  </si>
  <si>
    <t>Maximum Taxable Wage Base</t>
  </si>
  <si>
    <t>Tax Rate</t>
  </si>
  <si>
    <t>Maximum Tax</t>
  </si>
  <si>
    <t>Social Security Payroll Tax</t>
  </si>
  <si>
    <t>Employee</t>
  </si>
  <si>
    <t>Self-Employed</t>
  </si>
  <si>
    <t>Employer: All wages subject to 6.20% Social Security tax rate</t>
  </si>
  <si>
    <t>Medicare Part A Payroll Tax Married Filing Jointly</t>
  </si>
  <si>
    <t>Employee Initial</t>
  </si>
  <si>
    <t xml:space="preserve">Wages Over </t>
  </si>
  <si>
    <t>No maximum</t>
  </si>
  <si>
    <t>Medicare Part A Payroll Tax Married Filing Separately</t>
  </si>
  <si>
    <t xml:space="preserve">Medicare Part A Payroll Tax-All other Filing Statuses </t>
  </si>
  <si>
    <t>Self Employed</t>
  </si>
  <si>
    <t>Employer: All wages subject to 1.45% Medicare tax rate</t>
  </si>
  <si>
    <t>Health Savings Accounts</t>
  </si>
  <si>
    <t>Contribution Limits</t>
  </si>
  <si>
    <t>Self only coverage</t>
  </si>
  <si>
    <t>Family coverage</t>
  </si>
  <si>
    <t>Age 55+ Catch-Up (not indexed for inflation)</t>
  </si>
  <si>
    <t>High Deductible Health Plans</t>
  </si>
  <si>
    <t xml:space="preserve"> Self-only plan annual deductible minimum</t>
  </si>
  <si>
    <t xml:space="preserve">Family plan annual deductible minimum </t>
  </si>
  <si>
    <t>Self-only plan out-of-pocket maximum</t>
  </si>
  <si>
    <t>Family plan out-of-pocket maximum</t>
  </si>
  <si>
    <t>Health Reimbursement Arrangements</t>
  </si>
  <si>
    <t>HRA benefit maximum</t>
  </si>
  <si>
    <t>Archer Medical Savings Account (MSA)</t>
  </si>
  <si>
    <t xml:space="preserve">Individual </t>
  </si>
  <si>
    <t>Annual Deductible</t>
  </si>
  <si>
    <t>$2,650-$3,950</t>
  </si>
  <si>
    <t>$2,450-$3,700</t>
  </si>
  <si>
    <t>$2,400-$3,600</t>
  </si>
  <si>
    <t>Max Out-of-Pocket Expenses</t>
  </si>
  <si>
    <t>Annual Maximum Deduction (% of Deductible)</t>
  </si>
  <si>
    <t>Family</t>
  </si>
  <si>
    <t>$5,300-$7,900</t>
  </si>
  <si>
    <t>$4,950-$7,400</t>
  </si>
  <si>
    <t>$4,800-$7,150</t>
  </si>
  <si>
    <t>Flexible Spending Accounts</t>
  </si>
  <si>
    <t>FSA Healthcare</t>
  </si>
  <si>
    <t>FSA Carryover</t>
  </si>
  <si>
    <t>FSA Dependent Care (under 13) MFJ, Single, HoH</t>
  </si>
  <si>
    <t>FSA Dependent Care (under 13) MFS</t>
  </si>
  <si>
    <t>Long-Term care premiums</t>
  </si>
  <si>
    <t>Annual Deductible Limit (age at end of tax year)</t>
  </si>
  <si>
    <t>40 or under</t>
  </si>
  <si>
    <t>More than 40 but less than 50</t>
  </si>
  <si>
    <t>More than 50 but less than 60</t>
  </si>
  <si>
    <t>More than 60 but less than 70</t>
  </si>
  <si>
    <t>More than 70</t>
  </si>
  <si>
    <t>2021 Income Related Medicare Adjustment Amount: Modified Adjusted Gross Income from 2019</t>
  </si>
  <si>
    <t>Single / HoH</t>
  </si>
  <si>
    <t>Part B Premium</t>
  </si>
  <si>
    <t>Part B Surcharge</t>
  </si>
  <si>
    <t>Part D Surcharge</t>
  </si>
  <si>
    <t>Up to $88,000</t>
  </si>
  <si>
    <t>Up to $176,000</t>
  </si>
  <si>
    <t>Premium Only</t>
  </si>
  <si>
    <t>$88,001-$111,000</t>
  </si>
  <si>
    <t>$176,001-$222,000</t>
  </si>
  <si>
    <t>Premium + $12.30</t>
  </si>
  <si>
    <t>$111,001-$138,000</t>
  </si>
  <si>
    <t>$222,001-$276,000</t>
  </si>
  <si>
    <t>Premium + $31.80</t>
  </si>
  <si>
    <t>$138,001-$165,000</t>
  </si>
  <si>
    <t>$276,001-$330,000</t>
  </si>
  <si>
    <t>Premium + $51.20</t>
  </si>
  <si>
    <t>$165,001-$499,999</t>
  </si>
  <si>
    <t>$330,001-$749,999</t>
  </si>
  <si>
    <t>$88,001-$411,999</t>
  </si>
  <si>
    <t>Premium + $70.70</t>
  </si>
  <si>
    <t>$500,000+</t>
  </si>
  <si>
    <t>$750,000+</t>
  </si>
  <si>
    <t>Premium + $77.10</t>
  </si>
  <si>
    <t>2022 Income Related Medicare Adjustment Amount: Modified Adjusted Gross Income from 2020</t>
  </si>
  <si>
    <t>Up to $91,000</t>
  </si>
  <si>
    <t>Up to $182,000</t>
  </si>
  <si>
    <t>$91,001-$114,000</t>
  </si>
  <si>
    <t>$182,001-$228,000</t>
  </si>
  <si>
    <t>Premium + $12.40</t>
  </si>
  <si>
    <t>$114,001-$142,000</t>
  </si>
  <si>
    <t>$228,001-$284,000</t>
  </si>
  <si>
    <t>Premium + $32.10</t>
  </si>
  <si>
    <t>$142,001-$170,000</t>
  </si>
  <si>
    <t>$284,001-$340,000</t>
  </si>
  <si>
    <t>Premium + $51.70</t>
  </si>
  <si>
    <t>$170,001-$499,999</t>
  </si>
  <si>
    <t>$340,001-$749,999</t>
  </si>
  <si>
    <t>$91,001-$408,999</t>
  </si>
  <si>
    <t>Premium + $71.30</t>
  </si>
  <si>
    <t>Premium + $77.90</t>
  </si>
  <si>
    <t>2023 Income Related Medicare Adjustment Amount: Modified Adjusted Gross Income from 2021</t>
  </si>
  <si>
    <t>Up to $97,000</t>
  </si>
  <si>
    <t>Up to $194,000</t>
  </si>
  <si>
    <t>$97,001-$123,000</t>
  </si>
  <si>
    <t>$194,001-$246,000</t>
  </si>
  <si>
    <t>Premium + $12.20</t>
  </si>
  <si>
    <t>$123,001-$153,000</t>
  </si>
  <si>
    <t>$246,001-$306,000</t>
  </si>
  <si>
    <t>Premium + $31.50</t>
  </si>
  <si>
    <t>$153,001-$183,000</t>
  </si>
  <si>
    <t>$306,001-$366,000</t>
  </si>
  <si>
    <t>Premium + $50.700</t>
  </si>
  <si>
    <t>$183,001-$499,999</t>
  </si>
  <si>
    <t>$366,001-$749,999</t>
  </si>
  <si>
    <t>$97,001-$402,999</t>
  </si>
  <si>
    <t>Premium + $70.00</t>
  </si>
  <si>
    <t>Premium + $76.40</t>
  </si>
  <si>
    <t>Medicare Costs</t>
  </si>
  <si>
    <t>Medigap Plans</t>
  </si>
  <si>
    <t>A</t>
  </si>
  <si>
    <t>B</t>
  </si>
  <si>
    <t>C</t>
  </si>
  <si>
    <t>D</t>
  </si>
  <si>
    <t>F*</t>
  </si>
  <si>
    <t>G*</t>
  </si>
  <si>
    <t>K</t>
  </si>
  <si>
    <t>L</t>
  </si>
  <si>
    <t>M</t>
  </si>
  <si>
    <t>N***</t>
  </si>
  <si>
    <t>Part A</t>
  </si>
  <si>
    <t xml:space="preserve">Medicare Part A coinsurance and hospital costs (up to an additional 365 days after Medicare benefits are used) </t>
  </si>
  <si>
    <t>Premium Amount (based on quarters of Social Security coverage)</t>
  </si>
  <si>
    <t>Medicare Part B coinsurance or copayment</t>
  </si>
  <si>
    <t>40 quarters or more</t>
  </si>
  <si>
    <t>Blood (first 3 pints)</t>
  </si>
  <si>
    <t>More than 30 but less than 40</t>
  </si>
  <si>
    <t>Part A hospice care coinsurance or copayment</t>
  </si>
  <si>
    <t>Less than 30</t>
  </si>
  <si>
    <t>Skilled nursing facility care coinsurance</t>
  </si>
  <si>
    <t>Part A deductible</t>
  </si>
  <si>
    <t>Per Period Benefit</t>
  </si>
  <si>
    <t>Part B deductible</t>
  </si>
  <si>
    <t>Part A Inpatient hospital deductible</t>
  </si>
  <si>
    <t>Part B excess charges</t>
  </si>
  <si>
    <t>Daily coinsurance for 1st-60th days</t>
  </si>
  <si>
    <t>Foreign travel emergency (up to plan limits)</t>
  </si>
  <si>
    <t>Daily coinsurance for 61st-90th days</t>
  </si>
  <si>
    <t>Out of Pocket Limits**</t>
  </si>
  <si>
    <t>Daily coinsurance for lifetime reserve days</t>
  </si>
  <si>
    <t>Skilled nursing facility coinsurance</t>
  </si>
  <si>
    <t>Part B</t>
  </si>
  <si>
    <t>Premium</t>
  </si>
  <si>
    <t>Deductible</t>
  </si>
  <si>
    <t>Coinsurance</t>
  </si>
  <si>
    <t xml:space="preserve">Medigap Plans F &amp; G high deductible </t>
  </si>
  <si>
    <t xml:space="preserve">Medicare Advantage </t>
  </si>
  <si>
    <t>Out-of-Pocket Maximum (In Network)</t>
  </si>
  <si>
    <t>Out-of-Pocket Maximum (Out of Network)</t>
  </si>
  <si>
    <t>Part D</t>
  </si>
  <si>
    <t>Annual maximum deductible (member pays full amount if plan has deductible)</t>
  </si>
  <si>
    <t xml:space="preserve">Initial coverage range (member pays copays / coinsurance. Range applies to both member and plan spending) </t>
  </si>
  <si>
    <t>$505-$4,660</t>
  </si>
  <si>
    <t>$480-$4,430</t>
  </si>
  <si>
    <t>$445-$4,430</t>
  </si>
  <si>
    <t>Donut hole (member pays 25% of cost of drugs once spending has exceeded initial coverage range. Only member spending in the donut hole counts towards meeting catastrophic cap)</t>
  </si>
  <si>
    <t>$4,660-$7,400</t>
  </si>
  <si>
    <t>$4,430-$7,050</t>
  </si>
  <si>
    <t>$4,130-$6,550</t>
  </si>
  <si>
    <t>Catastrophic Coverage (member pays 5% of drug costs once member spending has met catastrophic cap)</t>
  </si>
  <si>
    <t>$7,400+</t>
  </si>
  <si>
    <t>$7,050+</t>
  </si>
  <si>
    <t>$6,550+</t>
  </si>
  <si>
    <t>Amount Taxpayer must pay for premiums as a % of MAGI</t>
  </si>
  <si>
    <t>Percentage of Federal Poverty Level (FPL) 2022 #'s used for 2023 Premium Tax Credit Calculations</t>
  </si>
  <si>
    <t>Household Income as a % of Percent of FPL</t>
  </si>
  <si>
    <t>Initial Premium Percentage</t>
  </si>
  <si>
    <t>Final Premium Percentage</t>
  </si>
  <si>
    <t>Household Size</t>
  </si>
  <si>
    <t>Up to 133%</t>
  </si>
  <si>
    <t>133% to 150%</t>
  </si>
  <si>
    <t>150% to 200%</t>
  </si>
  <si>
    <t>200% to 250%</t>
  </si>
  <si>
    <t xml:space="preserve">250% to 300% </t>
  </si>
  <si>
    <t>300% to 400%</t>
  </si>
  <si>
    <t>400% and higher</t>
  </si>
  <si>
    <t>Employer Required Contribution %: 9.12%. FPL Safe Harbor is $103.28 (($13,590/12 months) x 9.12%)</t>
  </si>
  <si>
    <t>9+: Add $4,720 for each extra person</t>
  </si>
  <si>
    <t>Percentage of Federal Poverty Level (FPL) 2021 #'s used for 2022 Premium Tax Credit Calculations</t>
  </si>
  <si>
    <t>9+: Add $4,540 for each extra person</t>
  </si>
  <si>
    <t>Historical IRA and 401(k) Contribution Amounts</t>
  </si>
  <si>
    <t>Traditional and Roth IRA</t>
  </si>
  <si>
    <t>Year</t>
  </si>
  <si>
    <t>Traditional IRA</t>
  </si>
  <si>
    <t xml:space="preserve">Roth IRA </t>
  </si>
  <si>
    <t>IRA 50+ Catch-Up</t>
  </si>
  <si>
    <t>401(k)</t>
  </si>
  <si>
    <t>401(k) 50+ Catch-Up</t>
  </si>
  <si>
    <t>IRA Annual Contribution Limit</t>
  </si>
  <si>
    <t>Contribution Limit</t>
  </si>
  <si>
    <t>50+ Catch-up (not indexed for inflation)</t>
  </si>
  <si>
    <t>Traditional IRA Deductibility phase-out based on MAGI</t>
  </si>
  <si>
    <t>Participants in Employer Plans</t>
  </si>
  <si>
    <t>$116,000-$136,000</t>
  </si>
  <si>
    <t>$109,000-$129,000</t>
  </si>
  <si>
    <t>$105,000-$125,000</t>
  </si>
  <si>
    <t>$0-$10,000</t>
  </si>
  <si>
    <t>Single or HoH</t>
  </si>
  <si>
    <t>$73,000-$83,000</t>
  </si>
  <si>
    <t>$68,000-$78,000</t>
  </si>
  <si>
    <t>$66,000-$76,000</t>
  </si>
  <si>
    <t>Nonparticipant married to participant</t>
  </si>
  <si>
    <t xml:space="preserve">MFJ  </t>
  </si>
  <si>
    <t>$218,000-$228,000</t>
  </si>
  <si>
    <t>$204,000-$214,000</t>
  </si>
  <si>
    <t>$198,000-$208,000</t>
  </si>
  <si>
    <t>Roth IRA phase-out based on MAGI</t>
  </si>
  <si>
    <t>MFS &amp; lived with spouse</t>
  </si>
  <si>
    <t>Single, HoH, MFS and lived apart from spouse</t>
  </si>
  <si>
    <t>$138,000-$153,000</t>
  </si>
  <si>
    <t>$129,000-$144,000</t>
  </si>
  <si>
    <t>$125,000-$140,000</t>
  </si>
  <si>
    <t xml:space="preserve">SEP IRA and SIMPLE IRA </t>
  </si>
  <si>
    <t>SEP and SIMPLE IRA Contribution Limits</t>
  </si>
  <si>
    <t>Maximum annual additions to a SEP IRA</t>
  </si>
  <si>
    <t>Maximum compensation considered for a SEP IRA</t>
  </si>
  <si>
    <t>SIMPLE IRA salary deferral amount</t>
  </si>
  <si>
    <t>50+ Catch-up</t>
  </si>
  <si>
    <t>Qualified Plans</t>
  </si>
  <si>
    <t>Qualified Plan Contribution Limits</t>
  </si>
  <si>
    <t>401(k), 403(b), 457(b) salary deferral</t>
  </si>
  <si>
    <t>457(b) Special Catch Up (15 yrs of service rule)</t>
  </si>
  <si>
    <t>Other Key Numbers</t>
  </si>
  <si>
    <t>Maximum Annual benefit in a defined benefit plan</t>
  </si>
  <si>
    <t>Maximum compensation considered</t>
  </si>
  <si>
    <t>Highly compensated employee</t>
  </si>
  <si>
    <t>Key employee compensation limit</t>
  </si>
  <si>
    <t>SEP minimum compensation limit</t>
  </si>
  <si>
    <t xml:space="preserve">Retirement Saver's Contribution Credit </t>
  </si>
  <si>
    <t>$0-$43,500</t>
  </si>
  <si>
    <t>$0-$41,000</t>
  </si>
  <si>
    <t>$0-$39,500</t>
  </si>
  <si>
    <t>$43,501-$47,500</t>
  </si>
  <si>
    <t>$41,001-$44,000</t>
  </si>
  <si>
    <t>$39,501-$43,000</t>
  </si>
  <si>
    <t>$47,501-$73,000</t>
  </si>
  <si>
    <t>$44,001-$68,000</t>
  </si>
  <si>
    <t>$43,001-$66,000</t>
  </si>
  <si>
    <t>No Credit</t>
  </si>
  <si>
    <t>Over $73,000</t>
  </si>
  <si>
    <t>Over $68,000</t>
  </si>
  <si>
    <t>Over $66,000</t>
  </si>
  <si>
    <t>$0-$32,625</t>
  </si>
  <si>
    <t>$0-$30,750</t>
  </si>
  <si>
    <t>$0-$29,625</t>
  </si>
  <si>
    <t>$32,626-$35,625</t>
  </si>
  <si>
    <t>$30,751-$33,000</t>
  </si>
  <si>
    <t>$29,626-$32,250</t>
  </si>
  <si>
    <t>$35,626-$54,750</t>
  </si>
  <si>
    <t>$33,001-$51,000</t>
  </si>
  <si>
    <t>$32,251-$49,500</t>
  </si>
  <si>
    <t>Over $54,750</t>
  </si>
  <si>
    <t>Over $51,000</t>
  </si>
  <si>
    <t>Over $49,500</t>
  </si>
  <si>
    <t>All other filing statuses</t>
  </si>
  <si>
    <t>$0-$21,750</t>
  </si>
  <si>
    <t>$0-$20,500</t>
  </si>
  <si>
    <t>$0-$19,750</t>
  </si>
  <si>
    <t>$21,750-$23,750</t>
  </si>
  <si>
    <t>$20,501-$22,000</t>
  </si>
  <si>
    <t>$19,751-$21,500</t>
  </si>
  <si>
    <t>$23,751-$36,500</t>
  </si>
  <si>
    <t>$22,001-$34,000</t>
  </si>
  <si>
    <t>$21,501-$33,000</t>
  </si>
  <si>
    <t>Over $36,500</t>
  </si>
  <si>
    <t>Over $34,000</t>
  </si>
  <si>
    <t>Over $33,000</t>
  </si>
  <si>
    <t>Joint Life Table</t>
  </si>
  <si>
    <t>Single Life Table</t>
  </si>
  <si>
    <t>2022 and later</t>
  </si>
  <si>
    <t>Pre 2022</t>
  </si>
  <si>
    <t>Age</t>
  </si>
  <si>
    <t>Divisor</t>
  </si>
  <si>
    <t>% Account</t>
  </si>
  <si>
    <t>Taxable Wage Base</t>
  </si>
  <si>
    <t>COLA Increase</t>
  </si>
  <si>
    <t>Earnings for Quarter of Coverage</t>
  </si>
  <si>
    <t>Max Benefit at Age 62</t>
  </si>
  <si>
    <t>Max Benefit at Age 67</t>
  </si>
  <si>
    <t>Max Benefit at Age 70</t>
  </si>
  <si>
    <t>Earnings Test Pre NRA</t>
  </si>
  <si>
    <t>Earnings Test Year of NRA</t>
  </si>
  <si>
    <t>Thresholds for Taxability of Social Security Benefits</t>
  </si>
  <si>
    <t>Not Taxable</t>
  </si>
  <si>
    <t>Less than $25,000</t>
  </si>
  <si>
    <t>Up to 50% Taxable</t>
  </si>
  <si>
    <t>$25,001-$34,000</t>
  </si>
  <si>
    <t>Up to 85% Taxable</t>
  </si>
  <si>
    <t>$34,000+</t>
  </si>
  <si>
    <t>Less than $32,000</t>
  </si>
  <si>
    <t>$32,001-$44,000</t>
  </si>
  <si>
    <t>$44,000+</t>
  </si>
  <si>
    <t>Social Security Full Retirement Ages</t>
  </si>
  <si>
    <t>Year of Birth</t>
  </si>
  <si>
    <t>Full Retirement Age</t>
  </si>
  <si>
    <t>% Reduced at age 62</t>
  </si>
  <si>
    <t>1943-1954</t>
  </si>
  <si>
    <t>66 and 2 months</t>
  </si>
  <si>
    <t>66 and 4 months</t>
  </si>
  <si>
    <t>66 and 6 months</t>
  </si>
  <si>
    <t>66 and 8 months</t>
  </si>
  <si>
    <t>66 and 10 months</t>
  </si>
  <si>
    <t>1960 and later</t>
  </si>
  <si>
    <t xml:space="preserve">Delayed retirement credit: 8.0% up to age 70. </t>
  </si>
  <si>
    <t>Current Estate and Gift Tax Table</t>
  </si>
  <si>
    <t>Historical Estate and Gift Tax Exclusion, Exemptions and Rates</t>
  </si>
  <si>
    <t>Flat Amount</t>
  </si>
  <si>
    <t>Plus %</t>
  </si>
  <si>
    <t>Of Excess Over</t>
  </si>
  <si>
    <t>Estate &amp; Gift Unified Credit Amount</t>
  </si>
  <si>
    <t>Gift Tax Annual Exclusion</t>
  </si>
  <si>
    <t>Gift to Non Citizen Spouse Exemption</t>
  </si>
  <si>
    <t>Estate / Gift Tax Maximum Rate</t>
  </si>
  <si>
    <t>*See Tax Brackets for income tax rates for Estate and Trusts</t>
  </si>
  <si>
    <t>Other dependent Wages Threshold</t>
  </si>
  <si>
    <t>Employer Required Contribution %: 9.61%. FPL Safe Harbor is $103.15 (($12,880/12 months) x 9.61%)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</si>
</sst>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
    <numFmt numFmtId="166" formatCode="0.0"/>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theme="1"/>
      <name val="Calibri"/>
      <family val="2"/>
      <scheme val="minor"/>
    </font>
    <font>
      <sz val="18"/>
      <name val="Arial"/>
      <family val="2"/>
    </font>
    <font>
      <b/>
      <sz val="11"/>
      <color rgb="FFFFFFFF"/>
      <name val="Calibri"/>
      <family val="2"/>
    </font>
    <font>
      <sz val="11"/>
      <color rgb="FF000000"/>
      <name val="Calibri"/>
      <family val="2"/>
    </font>
    <font>
      <sz val="9"/>
      <color theme="1"/>
      <name val="Calibri"/>
      <family val="2"/>
      <scheme val="minor"/>
    </font>
    <font>
      <b/>
      <sz val="9"/>
      <color theme="0"/>
      <name val="Calibri"/>
      <family val="2"/>
      <scheme val="minor"/>
    </font>
    <font>
      <b/>
      <sz val="10"/>
      <color theme="0"/>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rgb="FFE6EEED"/>
        <bgColor indexed="64"/>
      </patternFill>
    </fill>
    <fill>
      <patternFill patternType="solid">
        <fgColor rgb="FF015796"/>
        <bgColor indexed="64"/>
      </patternFill>
    </fill>
    <fill>
      <patternFill patternType="solid">
        <fgColor theme="2"/>
        <bgColor indexed="64"/>
      </patternFill>
    </fill>
    <fill>
      <patternFill patternType="solid">
        <fgColor rgb="FF5988AF"/>
        <bgColor indexed="64"/>
      </patternFill>
    </fill>
    <fill>
      <patternFill patternType="solid">
        <fgColor rgb="FF427A73"/>
        <bgColor indexed="64"/>
      </patternFill>
    </fill>
    <fill>
      <patternFill patternType="solid">
        <fgColor rgb="FF90B0C9"/>
        <bgColor indexed="64"/>
      </patternFill>
    </fill>
    <fill>
      <patternFill patternType="solid">
        <fgColor rgb="FFC8D8E4"/>
        <bgColor indexed="64"/>
      </patternFill>
    </fill>
    <fill>
      <patternFill patternType="solid">
        <fgColor rgb="FF80A6A1"/>
        <bgColor indexed="64"/>
      </patternFill>
    </fill>
    <fill>
      <patternFill patternType="solid">
        <fgColor rgb="FFA6C0BD"/>
        <bgColor indexed="64"/>
      </patternFill>
    </fill>
  </fills>
  <borders count="8">
    <border>
      <left/>
      <right/>
      <top/>
      <bottom/>
      <diagonal/>
    </border>
    <border>
      <left/>
      <right/>
      <top/>
      <bottom style="medium">
        <color rgb="FF015796"/>
      </bottom>
      <diagonal/>
    </border>
    <border>
      <left/>
      <right style="thin">
        <color rgb="FF015796"/>
      </right>
      <top/>
      <bottom style="medium">
        <color rgb="FF015796"/>
      </bottom>
      <diagonal/>
    </border>
    <border>
      <left/>
      <right style="thin">
        <color rgb="FF015796"/>
      </right>
      <top/>
      <bottom/>
      <diagonal/>
    </border>
    <border>
      <left/>
      <right/>
      <top/>
      <bottom style="medium">
        <color theme="0"/>
      </bottom>
      <diagonal/>
    </border>
    <border>
      <left style="medium">
        <color rgb="FF015796"/>
      </left>
      <right style="medium">
        <color rgb="FF015796"/>
      </right>
      <top style="medium">
        <color rgb="FF015796"/>
      </top>
      <bottom style="medium">
        <color rgb="FF015796"/>
      </bottom>
      <diagonal/>
    </border>
    <border>
      <left/>
      <right style="medium">
        <color rgb="FF015796"/>
      </right>
      <top style="medium">
        <color rgb="FF015796"/>
      </top>
      <bottom style="medium">
        <color rgb="FF015796"/>
      </bottom>
      <diagonal/>
    </border>
    <border>
      <left/>
      <right/>
      <top/>
      <bottom style="medium">
        <color theme="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218">
    <xf numFmtId="0" fontId="0" fillId="0" borderId="0" xfId="0"/>
    <xf numFmtId="9" fontId="0" fillId="0" borderId="0" xfId="0" applyNumberFormat="1"/>
    <xf numFmtId="164" fontId="0" fillId="0" borderId="0" xfId="1" applyNumberFormat="1" applyFont="1"/>
    <xf numFmtId="9" fontId="0" fillId="0" borderId="0" xfId="2" applyFont="1"/>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2" fillId="0" borderId="0" xfId="0" applyFont="1"/>
    <xf numFmtId="0" fontId="0" fillId="4" borderId="0" xfId="0" applyFill="1"/>
    <xf numFmtId="0" fontId="0" fillId="4" borderId="0" xfId="0" applyFill="1" applyAlignment="1">
      <alignment horizontal="center"/>
    </xf>
    <xf numFmtId="0" fontId="3" fillId="0" borderId="0" xfId="0" applyFont="1" applyAlignment="1">
      <alignment horizontal="center" vertical="center" wrapText="1"/>
    </xf>
    <xf numFmtId="0" fontId="2" fillId="5" borderId="0" xfId="0" applyFont="1" applyFill="1" applyAlignment="1">
      <alignment horizontal="left" vertical="center"/>
    </xf>
    <xf numFmtId="0" fontId="0" fillId="5" borderId="0" xfId="0" applyFill="1" applyAlignment="1">
      <alignment vertical="center"/>
    </xf>
    <xf numFmtId="0" fontId="0" fillId="0" borderId="0" xfId="0" applyAlignment="1">
      <alignment vertical="center"/>
    </xf>
    <xf numFmtId="0" fontId="2" fillId="5" borderId="0" xfId="0" applyFont="1" applyFill="1" applyAlignment="1">
      <alignment horizontal="center"/>
    </xf>
    <xf numFmtId="9" fontId="2" fillId="8" borderId="0" xfId="2" applyFont="1" applyFill="1" applyBorder="1" applyAlignment="1">
      <alignment horizontal="center" vertical="center" wrapText="1"/>
    </xf>
    <xf numFmtId="164" fontId="0" fillId="4" borderId="0" xfId="1" applyNumberFormat="1" applyFont="1" applyFill="1" applyBorder="1" applyAlignment="1">
      <alignment horizontal="center"/>
    </xf>
    <xf numFmtId="164" fontId="0" fillId="0" borderId="0" xfId="1" applyNumberFormat="1" applyFont="1" applyBorder="1" applyAlignment="1">
      <alignment horizontal="center"/>
    </xf>
    <xf numFmtId="164" fontId="0" fillId="4" borderId="1" xfId="1" applyNumberFormat="1" applyFont="1" applyFill="1" applyBorder="1" applyAlignment="1">
      <alignment horizontal="center"/>
    </xf>
    <xf numFmtId="0" fontId="0" fillId="4" borderId="1" xfId="0" applyFill="1" applyBorder="1" applyAlignment="1">
      <alignment horizontal="center"/>
    </xf>
    <xf numFmtId="164" fontId="0" fillId="0" borderId="0" xfId="1" applyNumberFormat="1" applyFont="1" applyBorder="1"/>
    <xf numFmtId="0" fontId="0" fillId="4" borderId="1" xfId="0" applyFill="1" applyBorder="1"/>
    <xf numFmtId="44" fontId="0" fillId="4" borderId="0" xfId="1" applyFont="1" applyFill="1" applyBorder="1"/>
    <xf numFmtId="44" fontId="0" fillId="0" borderId="0" xfId="1" applyFont="1" applyBorder="1"/>
    <xf numFmtId="0" fontId="2" fillId="5" borderId="0" xfId="0" applyFont="1" applyFill="1"/>
    <xf numFmtId="0" fontId="0" fillId="0" borderId="0" xfId="0" applyAlignment="1">
      <alignment vertical="center" wrapText="1"/>
    </xf>
    <xf numFmtId="0" fontId="0" fillId="4" borderId="0" xfId="0" applyFill="1" applyAlignment="1">
      <alignment vertical="center"/>
    </xf>
    <xf numFmtId="0" fontId="0" fillId="9" borderId="0" xfId="0" applyFill="1" applyAlignment="1">
      <alignment horizontal="center" vertical="center" wrapText="1"/>
    </xf>
    <xf numFmtId="0" fontId="0" fillId="10" borderId="0" xfId="0" applyFill="1" applyAlignment="1">
      <alignment horizontal="center" vertical="center" wrapText="1"/>
    </xf>
    <xf numFmtId="9" fontId="2" fillId="8" borderId="0" xfId="2" applyFont="1" applyFill="1" applyBorder="1" applyAlignment="1">
      <alignment horizontal="center" vertical="center"/>
    </xf>
    <xf numFmtId="0" fontId="0" fillId="9" borderId="0" xfId="0" applyFill="1" applyAlignment="1">
      <alignment horizontal="center" vertical="center"/>
    </xf>
    <xf numFmtId="165" fontId="0" fillId="4" borderId="0" xfId="2" applyNumberFormat="1" applyFont="1" applyFill="1" applyBorder="1" applyAlignment="1">
      <alignment horizontal="center" vertical="center"/>
    </xf>
    <xf numFmtId="0" fontId="0" fillId="4" borderId="0" xfId="0" applyFill="1" applyAlignment="1">
      <alignment horizontal="center" vertical="center" wrapText="1"/>
    </xf>
    <xf numFmtId="164" fontId="0" fillId="4" borderId="0" xfId="1" applyNumberFormat="1" applyFont="1" applyFill="1" applyBorder="1" applyAlignment="1">
      <alignment horizontal="center" vertical="center"/>
    </xf>
    <xf numFmtId="164" fontId="0" fillId="4" borderId="0" xfId="0" applyNumberFormat="1" applyFill="1" applyAlignment="1">
      <alignment horizontal="center" vertical="center"/>
    </xf>
    <xf numFmtId="165" fontId="0" fillId="0" borderId="0" xfId="2" applyNumberFormat="1" applyFont="1" applyFill="1" applyBorder="1" applyAlignment="1">
      <alignment horizontal="center" vertical="center"/>
    </xf>
    <xf numFmtId="164" fontId="0" fillId="0" borderId="0" xfId="1" applyNumberFormat="1" applyFont="1" applyFill="1" applyBorder="1" applyAlignment="1">
      <alignment horizontal="center" vertical="center"/>
    </xf>
    <xf numFmtId="164" fontId="0" fillId="0" borderId="0" xfId="0" applyNumberFormat="1" applyAlignment="1">
      <alignment horizontal="center" vertical="center"/>
    </xf>
    <xf numFmtId="164" fontId="0" fillId="0" borderId="0" xfId="1" applyNumberFormat="1" applyFont="1" applyBorder="1" applyAlignment="1">
      <alignment horizontal="center" vertical="center"/>
    </xf>
    <xf numFmtId="0" fontId="0" fillId="10" borderId="0" xfId="0" applyFill="1" applyAlignment="1">
      <alignment horizontal="center" vertical="center"/>
    </xf>
    <xf numFmtId="44" fontId="0" fillId="4" borderId="0" xfId="1" applyFont="1" applyFill="1" applyBorder="1" applyAlignment="1">
      <alignment horizontal="center" vertical="center"/>
    </xf>
    <xf numFmtId="44" fontId="0" fillId="0" borderId="0" xfId="1" applyFont="1" applyFill="1" applyBorder="1" applyAlignment="1">
      <alignment horizontal="center" vertical="center"/>
    </xf>
    <xf numFmtId="44" fontId="0" fillId="0" borderId="0" xfId="1" applyFont="1" applyBorder="1" applyAlignment="1">
      <alignment horizontal="center" vertical="center"/>
    </xf>
    <xf numFmtId="9" fontId="0" fillId="4" borderId="0" xfId="2" applyFont="1" applyFill="1" applyBorder="1" applyAlignment="1">
      <alignment horizontal="center" vertical="center"/>
    </xf>
    <xf numFmtId="9" fontId="0" fillId="0" borderId="0" xfId="2" applyFont="1" applyBorder="1" applyAlignment="1">
      <alignment horizontal="center" vertical="center"/>
    </xf>
    <xf numFmtId="9" fontId="0" fillId="0" borderId="1" xfId="2" applyFont="1" applyBorder="1" applyAlignment="1">
      <alignment horizontal="center" vertical="center"/>
    </xf>
    <xf numFmtId="164" fontId="2" fillId="8" borderId="0" xfId="1" applyNumberFormat="1" applyFont="1" applyFill="1" applyBorder="1" applyAlignment="1">
      <alignment horizontal="center" vertical="center" wrapText="1"/>
    </xf>
    <xf numFmtId="0" fontId="0" fillId="4" borderId="0" xfId="0" applyFill="1" applyAlignment="1">
      <alignment horizontal="center" vertical="center"/>
    </xf>
    <xf numFmtId="0" fontId="0" fillId="0" borderId="0" xfId="0" applyAlignment="1">
      <alignment horizontal="center" vertical="center"/>
    </xf>
    <xf numFmtId="164" fontId="0" fillId="6" borderId="0" xfId="1" applyNumberFormat="1" applyFont="1" applyFill="1" applyBorder="1" applyAlignment="1">
      <alignment horizontal="center" vertical="center"/>
    </xf>
    <xf numFmtId="0" fontId="0" fillId="0" borderId="1" xfId="0" applyBorder="1" applyAlignment="1">
      <alignment horizontal="center" vertical="center"/>
    </xf>
    <xf numFmtId="164" fontId="0" fillId="0" borderId="1" xfId="1" applyNumberFormat="1" applyFont="1" applyFill="1" applyBorder="1" applyAlignment="1">
      <alignment horizontal="center" vertical="center"/>
    </xf>
    <xf numFmtId="164" fontId="0" fillId="6" borderId="1" xfId="1" applyNumberFormat="1" applyFont="1" applyFill="1" applyBorder="1" applyAlignment="1">
      <alignment horizontal="center" vertical="center"/>
    </xf>
    <xf numFmtId="8" fontId="0" fillId="4" borderId="0" xfId="0" applyNumberFormat="1" applyFill="1" applyAlignment="1">
      <alignment horizontal="center" vertical="center"/>
    </xf>
    <xf numFmtId="8" fontId="0" fillId="0" borderId="0" xfId="0" applyNumberFormat="1" applyAlignment="1">
      <alignment horizontal="center" vertical="center"/>
    </xf>
    <xf numFmtId="6" fontId="0" fillId="0" borderId="1" xfId="0" applyNumberFormat="1" applyBorder="1" applyAlignment="1">
      <alignment horizontal="center" vertical="center"/>
    </xf>
    <xf numFmtId="8" fontId="0" fillId="0" borderId="1" xfId="0" applyNumberFormat="1" applyBorder="1" applyAlignment="1">
      <alignment horizontal="center" vertical="center"/>
    </xf>
    <xf numFmtId="164" fontId="0" fillId="4" borderId="0" xfId="1" applyNumberFormat="1" applyFont="1" applyFill="1" applyBorder="1" applyAlignment="1">
      <alignment vertical="center"/>
    </xf>
    <xf numFmtId="164" fontId="0" fillId="0" borderId="0" xfId="1" applyNumberFormat="1" applyFont="1" applyBorder="1" applyAlignment="1">
      <alignment vertical="center"/>
    </xf>
    <xf numFmtId="9" fontId="0" fillId="4" borderId="0" xfId="2" applyFont="1" applyFill="1" applyBorder="1" applyAlignment="1">
      <alignment vertical="center"/>
    </xf>
    <xf numFmtId="164" fontId="0" fillId="0" borderId="0" xfId="1" applyNumberFormat="1" applyFont="1" applyFill="1" applyBorder="1" applyAlignment="1">
      <alignment vertical="center"/>
    </xf>
    <xf numFmtId="0" fontId="0" fillId="4" borderId="1" xfId="0" applyFill="1" applyBorder="1" applyAlignment="1">
      <alignment vertical="center"/>
    </xf>
    <xf numFmtId="164" fontId="0" fillId="4" borderId="1" xfId="1" applyNumberFormat="1" applyFont="1" applyFill="1" applyBorder="1" applyAlignment="1">
      <alignment vertical="center"/>
    </xf>
    <xf numFmtId="164" fontId="0" fillId="0" borderId="0" xfId="1" applyNumberFormat="1" applyFont="1" applyAlignment="1">
      <alignment vertical="center"/>
    </xf>
    <xf numFmtId="10" fontId="0" fillId="0" borderId="0" xfId="2" applyNumberFormat="1" applyFont="1" applyAlignment="1">
      <alignment vertical="center"/>
    </xf>
    <xf numFmtId="10" fontId="0" fillId="0" borderId="0" xfId="0" applyNumberFormat="1" applyAlignment="1">
      <alignment vertical="center"/>
    </xf>
    <xf numFmtId="0" fontId="2" fillId="5" borderId="0" xfId="0" applyFont="1" applyFill="1" applyAlignment="1">
      <alignment vertical="center"/>
    </xf>
    <xf numFmtId="9" fontId="0" fillId="4" borderId="0" xfId="0" applyNumberFormat="1" applyFill="1" applyAlignment="1">
      <alignment horizontal="center" vertical="center"/>
    </xf>
    <xf numFmtId="0" fontId="3" fillId="0" borderId="0" xfId="0" applyFont="1" applyAlignment="1">
      <alignment vertical="center"/>
    </xf>
    <xf numFmtId="0" fontId="2" fillId="7" borderId="0" xfId="0" applyFont="1" applyFill="1" applyAlignment="1">
      <alignment horizontal="center" vertical="center" wrapText="1"/>
    </xf>
    <xf numFmtId="0" fontId="3" fillId="9" borderId="0" xfId="0" applyFont="1" applyFill="1" applyAlignment="1">
      <alignment horizontal="center" vertical="center" wrapText="1"/>
    </xf>
    <xf numFmtId="164" fontId="3" fillId="9" borderId="0" xfId="1" applyNumberFormat="1" applyFont="1" applyFill="1" applyBorder="1" applyAlignment="1">
      <alignment horizontal="center" vertical="center" wrapText="1"/>
    </xf>
    <xf numFmtId="9" fontId="3" fillId="10" borderId="0" xfId="2" applyFont="1" applyFill="1" applyBorder="1" applyAlignment="1">
      <alignment vertical="center"/>
    </xf>
    <xf numFmtId="0" fontId="3" fillId="10" borderId="0" xfId="0" applyFont="1" applyFill="1" applyAlignment="1">
      <alignment vertical="center"/>
    </xf>
    <xf numFmtId="164" fontId="3" fillId="10" borderId="0" xfId="1" applyNumberFormat="1" applyFont="1" applyFill="1" applyBorder="1" applyAlignment="1">
      <alignment vertical="center"/>
    </xf>
    <xf numFmtId="164" fontId="0" fillId="4" borderId="0" xfId="0" applyNumberFormat="1" applyFill="1" applyAlignment="1">
      <alignment vertical="center"/>
    </xf>
    <xf numFmtId="9" fontId="0" fillId="0" borderId="0" xfId="2" applyFont="1" applyFill="1" applyBorder="1" applyAlignment="1">
      <alignment vertical="center"/>
    </xf>
    <xf numFmtId="164" fontId="0" fillId="0" borderId="0" xfId="0" applyNumberFormat="1" applyAlignment="1">
      <alignment vertical="center"/>
    </xf>
    <xf numFmtId="164" fontId="3" fillId="10" borderId="0" xfId="0" applyNumberFormat="1" applyFont="1" applyFill="1" applyAlignment="1">
      <alignment vertical="center"/>
    </xf>
    <xf numFmtId="44" fontId="0" fillId="4" borderId="0" xfId="1" applyFont="1" applyFill="1" applyBorder="1" applyAlignment="1">
      <alignment vertical="center"/>
    </xf>
    <xf numFmtId="44" fontId="0" fillId="0" borderId="0" xfId="1" applyFont="1" applyBorder="1" applyAlignment="1">
      <alignment vertical="center"/>
    </xf>
    <xf numFmtId="9" fontId="3" fillId="10" borderId="1" xfId="2" applyFont="1" applyFill="1" applyBorder="1" applyAlignment="1">
      <alignment vertical="center"/>
    </xf>
    <xf numFmtId="164" fontId="3" fillId="10" borderId="1" xfId="0" applyNumberFormat="1" applyFont="1" applyFill="1" applyBorder="1" applyAlignment="1">
      <alignment vertical="center"/>
    </xf>
    <xf numFmtId="164" fontId="3" fillId="10" borderId="1" xfId="1" applyNumberFormat="1" applyFont="1" applyFill="1" applyBorder="1" applyAlignment="1">
      <alignment vertical="center"/>
    </xf>
    <xf numFmtId="9" fontId="3" fillId="0" borderId="0" xfId="2" applyFont="1" applyFill="1" applyBorder="1" applyAlignment="1">
      <alignment vertical="center"/>
    </xf>
    <xf numFmtId="164" fontId="3" fillId="0" borderId="0" xfId="0" applyNumberFormat="1" applyFont="1" applyAlignment="1">
      <alignment vertical="center"/>
    </xf>
    <xf numFmtId="164" fontId="3" fillId="0" borderId="0" xfId="1" applyNumberFormat="1" applyFont="1" applyFill="1" applyBorder="1" applyAlignment="1">
      <alignment vertical="center"/>
    </xf>
    <xf numFmtId="9" fontId="0" fillId="0" borderId="1" xfId="2" applyFont="1" applyFill="1" applyBorder="1" applyAlignment="1">
      <alignment vertical="center"/>
    </xf>
    <xf numFmtId="164" fontId="0" fillId="0" borderId="1" xfId="0" applyNumberFormat="1" applyBorder="1" applyAlignment="1">
      <alignment vertical="center"/>
    </xf>
    <xf numFmtId="164" fontId="0" fillId="0" borderId="1" xfId="1" applyNumberFormat="1" applyFont="1" applyFill="1" applyBorder="1" applyAlignment="1">
      <alignment vertical="center"/>
    </xf>
    <xf numFmtId="0" fontId="6" fillId="4" borderId="0" xfId="0" applyFont="1" applyFill="1" applyAlignment="1">
      <alignment vertical="center"/>
    </xf>
    <xf numFmtId="0" fontId="6" fillId="0" borderId="0" xfId="0" applyFont="1" applyAlignment="1">
      <alignment vertical="center"/>
    </xf>
    <xf numFmtId="9" fontId="0" fillId="4" borderId="0" xfId="0" applyNumberFormat="1" applyFill="1" applyAlignment="1">
      <alignment vertical="center"/>
    </xf>
    <xf numFmtId="0" fontId="10" fillId="0" borderId="0" xfId="0" applyFont="1" applyAlignment="1">
      <alignment vertical="center"/>
    </xf>
    <xf numFmtId="9" fontId="0" fillId="0" borderId="0" xfId="0" applyNumberFormat="1" applyAlignment="1">
      <alignment vertical="center"/>
    </xf>
    <xf numFmtId="0" fontId="10" fillId="4" borderId="0" xfId="0" applyFont="1" applyFill="1" applyAlignment="1">
      <alignment vertical="center"/>
    </xf>
    <xf numFmtId="0" fontId="0" fillId="0" borderId="1" xfId="0" applyBorder="1" applyAlignment="1">
      <alignment vertical="center"/>
    </xf>
    <xf numFmtId="164" fontId="0" fillId="0" borderId="1" xfId="1" applyNumberFormat="1" applyFont="1" applyBorder="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9" fontId="0" fillId="0" borderId="0" xfId="2" applyFont="1" applyFill="1" applyBorder="1" applyAlignment="1">
      <alignment horizontal="center" vertical="center"/>
    </xf>
    <xf numFmtId="164" fontId="0" fillId="4" borderId="1" xfId="1" applyNumberFormat="1" applyFont="1" applyFill="1" applyBorder="1" applyAlignment="1">
      <alignment horizontal="center" vertical="center"/>
    </xf>
    <xf numFmtId="44" fontId="0" fillId="4" borderId="1" xfId="1" applyFont="1" applyFill="1" applyBorder="1" applyAlignment="1">
      <alignment horizontal="center" vertical="center"/>
    </xf>
    <xf numFmtId="9" fontId="0" fillId="4" borderId="1" xfId="2" applyFont="1" applyFill="1" applyBorder="1" applyAlignment="1">
      <alignment horizontal="center" vertical="center"/>
    </xf>
    <xf numFmtId="164" fontId="3" fillId="0" borderId="0" xfId="1" applyNumberFormat="1" applyFont="1" applyFill="1" applyBorder="1" applyAlignment="1">
      <alignment horizontal="center" vertical="center"/>
    </xf>
    <xf numFmtId="44" fontId="0" fillId="0" borderId="1" xfId="1" applyFont="1" applyFill="1" applyBorder="1" applyAlignment="1">
      <alignment horizontal="center" vertical="center"/>
    </xf>
    <xf numFmtId="9" fontId="0" fillId="0" borderId="1" xfId="2" applyFont="1" applyFill="1" applyBorder="1" applyAlignment="1">
      <alignment horizontal="center" vertical="center"/>
    </xf>
    <xf numFmtId="164" fontId="2" fillId="0" borderId="0" xfId="1" applyNumberFormat="1" applyFont="1" applyFill="1" applyBorder="1" applyAlignment="1">
      <alignment horizontal="center" vertical="center"/>
    </xf>
    <xf numFmtId="0" fontId="5" fillId="4" borderId="0" xfId="3" applyFill="1" applyBorder="1" applyAlignment="1">
      <alignment vertical="center"/>
    </xf>
    <xf numFmtId="0" fontId="5" fillId="0" borderId="0" xfId="3" applyFill="1" applyBorder="1" applyAlignment="1">
      <alignment vertical="center"/>
    </xf>
    <xf numFmtId="0" fontId="5" fillId="0" borderId="1" xfId="3" applyFill="1" applyBorder="1" applyAlignment="1">
      <alignment vertical="center"/>
    </xf>
    <xf numFmtId="165" fontId="0" fillId="0" borderId="0" xfId="2" applyNumberFormat="1" applyFont="1" applyAlignment="1">
      <alignment vertical="center" wrapText="1"/>
    </xf>
    <xf numFmtId="44" fontId="0" fillId="0" borderId="0" xfId="1" applyFont="1" applyAlignment="1">
      <alignment vertical="center" wrapText="1"/>
    </xf>
    <xf numFmtId="44" fontId="0" fillId="0" borderId="0" xfId="1" applyFont="1" applyAlignment="1">
      <alignment vertical="center"/>
    </xf>
    <xf numFmtId="165" fontId="0" fillId="0" borderId="0" xfId="2" applyNumberFormat="1" applyFont="1" applyAlignment="1">
      <alignment vertical="center"/>
    </xf>
    <xf numFmtId="44" fontId="0" fillId="6" borderId="0" xfId="1" applyFont="1" applyFill="1" applyBorder="1" applyAlignment="1">
      <alignment horizontal="center" vertical="center"/>
    </xf>
    <xf numFmtId="44" fontId="0" fillId="0" borderId="0" xfId="1" applyFont="1" applyAlignment="1">
      <alignment horizontal="center" vertical="center"/>
    </xf>
    <xf numFmtId="0" fontId="0" fillId="0" borderId="0" xfId="0" applyAlignment="1">
      <alignment horizontal="right" vertical="center"/>
    </xf>
    <xf numFmtId="6" fontId="0" fillId="0" borderId="0" xfId="0" applyNumberFormat="1" applyAlignment="1">
      <alignment vertical="center"/>
    </xf>
    <xf numFmtId="164" fontId="0" fillId="0" borderId="0" xfId="1" applyNumberFormat="1" applyFont="1" applyAlignment="1">
      <alignment horizontal="center" vertical="center"/>
    </xf>
    <xf numFmtId="166" fontId="0" fillId="4" borderId="0" xfId="0" applyNumberFormat="1" applyFill="1" applyAlignment="1">
      <alignment horizontal="center" vertical="center"/>
    </xf>
    <xf numFmtId="10" fontId="0" fillId="4" borderId="0" xfId="2" applyNumberFormat="1" applyFont="1" applyFill="1" applyBorder="1" applyAlignment="1">
      <alignment horizontal="center" vertical="center"/>
    </xf>
    <xf numFmtId="166" fontId="0" fillId="0" borderId="0" xfId="0" applyNumberFormat="1" applyAlignment="1">
      <alignment horizontal="center" vertical="center"/>
    </xf>
    <xf numFmtId="10" fontId="0" fillId="0" borderId="0" xfId="2" applyNumberFormat="1" applyFont="1" applyFill="1" applyBorder="1" applyAlignment="1">
      <alignment horizontal="center" vertical="center"/>
    </xf>
    <xf numFmtId="166" fontId="0" fillId="4" borderId="1" xfId="0" applyNumberFormat="1" applyFill="1" applyBorder="1" applyAlignment="1">
      <alignment horizontal="center" vertical="center"/>
    </xf>
    <xf numFmtId="10" fontId="0" fillId="4" borderId="1" xfId="2" applyNumberFormat="1" applyFont="1" applyFill="1" applyBorder="1" applyAlignment="1">
      <alignment horizontal="center" vertical="center"/>
    </xf>
    <xf numFmtId="10" fontId="0" fillId="0" borderId="0" xfId="2" applyNumberFormat="1" applyFont="1" applyBorder="1" applyAlignment="1">
      <alignment horizontal="center" vertical="center"/>
    </xf>
    <xf numFmtId="10" fontId="0" fillId="4" borderId="3" xfId="2" applyNumberFormat="1" applyFont="1" applyFill="1" applyBorder="1" applyAlignment="1">
      <alignment horizontal="center" vertical="center"/>
    </xf>
    <xf numFmtId="10" fontId="0" fillId="0" borderId="3" xfId="2" applyNumberFormat="1" applyFont="1" applyFill="1" applyBorder="1" applyAlignment="1">
      <alignment horizontal="center" vertical="center"/>
    </xf>
    <xf numFmtId="10" fontId="0" fillId="4" borderId="2" xfId="2" applyNumberFormat="1" applyFont="1" applyFill="1" applyBorder="1" applyAlignment="1">
      <alignment horizontal="center" vertical="center"/>
    </xf>
    <xf numFmtId="6" fontId="0" fillId="4" borderId="0" xfId="0" applyNumberFormat="1" applyFill="1" applyAlignment="1">
      <alignment horizontal="center" vertical="center"/>
    </xf>
    <xf numFmtId="165" fontId="2" fillId="5" borderId="0" xfId="2" applyNumberFormat="1" applyFont="1" applyFill="1" applyBorder="1" applyAlignment="1">
      <alignment horizontal="center" vertical="center" wrapText="1"/>
    </xf>
    <xf numFmtId="44" fontId="2" fillId="5" borderId="0" xfId="1" applyFont="1" applyFill="1" applyBorder="1" applyAlignment="1">
      <alignment horizontal="center" vertical="center" wrapText="1"/>
    </xf>
    <xf numFmtId="165" fontId="0" fillId="0" borderId="1" xfId="2" applyNumberFormat="1" applyFont="1" applyFill="1" applyBorder="1" applyAlignment="1">
      <alignment horizontal="center" vertical="center"/>
    </xf>
    <xf numFmtId="44" fontId="0" fillId="6" borderId="1" xfId="1" applyFont="1" applyFill="1" applyBorder="1" applyAlignment="1">
      <alignment horizontal="center" vertical="center"/>
    </xf>
    <xf numFmtId="0" fontId="4" fillId="0" borderId="0" xfId="0" applyFont="1" applyAlignment="1">
      <alignment horizontal="center" vertical="center" wrapText="1"/>
    </xf>
    <xf numFmtId="44" fontId="0" fillId="0" borderId="0" xfId="1" applyFont="1" applyFill="1" applyAlignment="1">
      <alignment horizontal="center" vertical="center"/>
    </xf>
    <xf numFmtId="6" fontId="0" fillId="0" borderId="0" xfId="0" applyNumberFormat="1" applyAlignment="1">
      <alignment horizontal="center" vertical="center"/>
    </xf>
    <xf numFmtId="10" fontId="0" fillId="4" borderId="0" xfId="2" applyNumberFormat="1" applyFont="1" applyFill="1" applyBorder="1" applyAlignment="1">
      <alignment vertical="center"/>
    </xf>
    <xf numFmtId="10" fontId="0" fillId="0" borderId="0" xfId="2" applyNumberFormat="1" applyFont="1" applyBorder="1" applyAlignment="1">
      <alignment vertical="center"/>
    </xf>
    <xf numFmtId="166" fontId="0" fillId="6" borderId="0" xfId="0" applyNumberFormat="1" applyFill="1" applyAlignment="1">
      <alignment horizontal="center" vertical="center"/>
    </xf>
    <xf numFmtId="10" fontId="0" fillId="6" borderId="0" xfId="2" applyNumberFormat="1" applyFont="1" applyFill="1" applyBorder="1" applyAlignment="1">
      <alignment horizontal="center" vertical="center"/>
    </xf>
    <xf numFmtId="164" fontId="0" fillId="4" borderId="0" xfId="1" applyNumberFormat="1" applyFont="1" applyFill="1" applyBorder="1" applyAlignment="1">
      <alignment horizontal="left" vertical="center"/>
    </xf>
    <xf numFmtId="164" fontId="0" fillId="0" borderId="0" xfId="1" applyNumberFormat="1" applyFont="1" applyFill="1" applyBorder="1" applyAlignment="1">
      <alignment horizontal="left" vertical="center"/>
    </xf>
    <xf numFmtId="164" fontId="0" fillId="0" borderId="1" xfId="1" applyNumberFormat="1" applyFont="1" applyFill="1" applyBorder="1" applyAlignment="1">
      <alignment horizontal="left" vertical="center"/>
    </xf>
    <xf numFmtId="164" fontId="0" fillId="0" borderId="1" xfId="0" applyNumberFormat="1" applyBorder="1" applyAlignment="1">
      <alignment horizontal="center" vertical="center"/>
    </xf>
    <xf numFmtId="0" fontId="2" fillId="5" borderId="0" xfId="0" applyFont="1" applyFill="1" applyAlignment="1">
      <alignment horizontal="center" vertical="center"/>
    </xf>
    <xf numFmtId="0" fontId="2" fillId="7" borderId="0" xfId="0" applyFont="1" applyFill="1" applyAlignment="1">
      <alignment horizontal="center" vertical="center"/>
    </xf>
    <xf numFmtId="0" fontId="2" fillId="8" borderId="0" xfId="0" applyFont="1" applyFill="1" applyAlignment="1">
      <alignment horizontal="center" vertical="center"/>
    </xf>
    <xf numFmtId="0" fontId="2" fillId="5" borderId="0" xfId="0" applyFont="1" applyFill="1" applyAlignment="1">
      <alignment horizontal="center" vertical="center" wrapText="1"/>
    </xf>
    <xf numFmtId="0" fontId="0" fillId="4" borderId="1" xfId="0" applyFill="1" applyBorder="1" applyAlignment="1">
      <alignment horizontal="center" vertical="center"/>
    </xf>
    <xf numFmtId="0" fontId="2" fillId="0" borderId="0" xfId="0" applyFont="1" applyAlignment="1">
      <alignment horizontal="center" vertical="center" wrapText="1"/>
    </xf>
    <xf numFmtId="0" fontId="2" fillId="8" borderId="0" xfId="0" applyFont="1" applyFill="1" applyAlignment="1">
      <alignment horizontal="center" vertical="center" wrapText="1"/>
    </xf>
    <xf numFmtId="0" fontId="2" fillId="11" borderId="0" xfId="0" applyFont="1" applyFill="1" applyAlignment="1">
      <alignment horizontal="center" vertical="center"/>
    </xf>
    <xf numFmtId="0" fontId="2" fillId="11" borderId="3" xfId="0" applyFont="1" applyFill="1" applyBorder="1" applyAlignment="1">
      <alignment horizontal="center" vertical="center"/>
    </xf>
    <xf numFmtId="0" fontId="5" fillId="0" borderId="0" xfId="3" applyBorder="1"/>
    <xf numFmtId="0" fontId="5" fillId="4" borderId="0" xfId="3" applyFill="1" applyBorder="1"/>
    <xf numFmtId="44" fontId="0" fillId="4" borderId="0" xfId="1" applyFont="1" applyFill="1" applyBorder="1" applyAlignment="1">
      <alignment horizontal="center" vertical="center" wrapText="1"/>
    </xf>
    <xf numFmtId="0" fontId="0" fillId="4" borderId="0" xfId="0" applyFill="1" applyAlignment="1">
      <alignment vertical="center" wrapText="1"/>
    </xf>
    <xf numFmtId="0" fontId="0" fillId="4" borderId="1" xfId="0" applyFill="1" applyBorder="1" applyAlignment="1">
      <alignment vertical="center" wrapText="1"/>
    </xf>
    <xf numFmtId="44" fontId="0" fillId="4" borderId="1" xfId="1" applyFont="1" applyFill="1" applyBorder="1" applyAlignment="1">
      <alignment vertical="center"/>
    </xf>
    <xf numFmtId="44" fontId="0" fillId="0" borderId="0" xfId="1" applyFont="1" applyFill="1" applyBorder="1" applyAlignment="1">
      <alignment vertical="center"/>
    </xf>
    <xf numFmtId="0" fontId="0" fillId="0" borderId="1" xfId="0" applyBorder="1" applyAlignment="1">
      <alignment vertical="center" wrapText="1"/>
    </xf>
    <xf numFmtId="44" fontId="0" fillId="0" borderId="1" xfId="1" applyFont="1" applyBorder="1" applyAlignment="1">
      <alignment vertical="center"/>
    </xf>
    <xf numFmtId="8" fontId="0" fillId="4" borderId="0" xfId="0" applyNumberFormat="1" applyFill="1" applyAlignment="1">
      <alignment vertical="center"/>
    </xf>
    <xf numFmtId="8" fontId="0" fillId="0" borderId="1" xfId="0" applyNumberFormat="1" applyBorder="1" applyAlignment="1">
      <alignment vertical="center"/>
    </xf>
    <xf numFmtId="8" fontId="0" fillId="4" borderId="0" xfId="0" applyNumberFormat="1" applyFill="1" applyAlignment="1">
      <alignment horizontal="center" vertical="center" wrapText="1"/>
    </xf>
    <xf numFmtId="8" fontId="0" fillId="0" borderId="0" xfId="0" applyNumberFormat="1" applyAlignment="1">
      <alignment horizontal="center" vertical="center" wrapText="1"/>
    </xf>
    <xf numFmtId="44" fontId="0" fillId="0" borderId="0" xfId="1" applyFont="1" applyBorder="1" applyAlignment="1">
      <alignment horizontal="center" vertical="center" wrapText="1"/>
    </xf>
    <xf numFmtId="8" fontId="0" fillId="0" borderId="0" xfId="0" applyNumberFormat="1" applyAlignment="1">
      <alignment vertical="center"/>
    </xf>
    <xf numFmtId="0" fontId="2" fillId="11" borderId="0" xfId="0" applyFont="1" applyFill="1" applyAlignment="1">
      <alignment vertical="center" wrapText="1"/>
    </xf>
    <xf numFmtId="0" fontId="2" fillId="12" borderId="0" xfId="0" applyFont="1" applyFill="1" applyAlignment="1">
      <alignment vertical="center" wrapText="1"/>
    </xf>
    <xf numFmtId="9" fontId="0" fillId="0" borderId="0" xfId="0" applyNumberFormat="1" applyAlignment="1">
      <alignment horizontal="center" vertical="center"/>
    </xf>
    <xf numFmtId="0" fontId="2" fillId="11" borderId="1" xfId="0" applyFont="1" applyFill="1" applyBorder="1" applyAlignment="1">
      <alignment vertical="center" wrapText="1"/>
    </xf>
    <xf numFmtId="9" fontId="0" fillId="4" borderId="1" xfId="0" applyNumberFormat="1" applyFill="1" applyBorder="1" applyAlignment="1">
      <alignment horizontal="center" vertical="center"/>
    </xf>
    <xf numFmtId="164" fontId="0" fillId="10" borderId="5" xfId="1" applyNumberFormat="1" applyFont="1" applyFill="1" applyBorder="1" applyAlignment="1">
      <alignment vertical="center"/>
    </xf>
    <xf numFmtId="164" fontId="0" fillId="10" borderId="6" xfId="1" applyNumberFormat="1" applyFont="1" applyFill="1" applyBorder="1" applyAlignment="1">
      <alignment vertical="center"/>
    </xf>
    <xf numFmtId="7" fontId="0" fillId="4" borderId="0" xfId="1" applyNumberFormat="1" applyFont="1" applyFill="1" applyBorder="1" applyAlignment="1">
      <alignment horizontal="center" vertical="center" wrapText="1"/>
    </xf>
    <xf numFmtId="0" fontId="7" fillId="5" borderId="0" xfId="0" applyFont="1" applyFill="1" applyAlignment="1">
      <alignment vertical="center" wrapText="1"/>
    </xf>
    <xf numFmtId="0" fontId="8" fillId="5" borderId="0" xfId="0" applyFont="1" applyFill="1" applyAlignment="1">
      <alignment horizontal="center" vertical="center" wrapText="1" readingOrder="1"/>
    </xf>
    <xf numFmtId="0" fontId="9" fillId="4" borderId="0" xfId="0" applyFont="1" applyFill="1" applyAlignment="1">
      <alignment horizontal="left" vertical="center" wrapText="1" readingOrder="1"/>
    </xf>
    <xf numFmtId="0" fontId="9" fillId="4" borderId="0" xfId="0" applyFont="1" applyFill="1" applyAlignment="1">
      <alignment horizontal="center" vertical="center" wrapText="1" readingOrder="1"/>
    </xf>
    <xf numFmtId="0" fontId="9" fillId="0" borderId="0" xfId="0" applyFont="1" applyAlignment="1">
      <alignment horizontal="left" vertical="center" wrapText="1" readingOrder="1"/>
    </xf>
    <xf numFmtId="0" fontId="9" fillId="0" borderId="0" xfId="0" applyFont="1" applyAlignment="1">
      <alignment horizontal="center" vertical="center" wrapText="1" readingOrder="1"/>
    </xf>
    <xf numFmtId="9" fontId="9" fillId="0" borderId="0" xfId="0" applyNumberFormat="1" applyFont="1" applyAlignment="1">
      <alignment horizontal="center" vertical="center" wrapText="1" readingOrder="1"/>
    </xf>
    <xf numFmtId="6" fontId="9" fillId="4" borderId="0" xfId="0" applyNumberFormat="1" applyFont="1" applyFill="1" applyAlignment="1">
      <alignment horizontal="center" vertical="center" wrapText="1" readingOrder="1"/>
    </xf>
    <xf numFmtId="6" fontId="9" fillId="0" borderId="0" xfId="0" applyNumberFormat="1" applyFont="1" applyAlignment="1">
      <alignment horizontal="center" vertical="center" wrapText="1" readingOrder="1"/>
    </xf>
    <xf numFmtId="0" fontId="8" fillId="8" borderId="0" xfId="0" applyFont="1" applyFill="1" applyAlignment="1">
      <alignment horizontal="center" vertical="center" wrapText="1" readingOrder="1"/>
    </xf>
    <xf numFmtId="0" fontId="9" fillId="4" borderId="1" xfId="0" applyFont="1" applyFill="1" applyBorder="1" applyAlignment="1">
      <alignment horizontal="left" vertical="center" wrapText="1" readingOrder="1"/>
    </xf>
    <xf numFmtId="0" fontId="9" fillId="4" borderId="1" xfId="0" applyFont="1" applyFill="1" applyBorder="1" applyAlignment="1">
      <alignment horizontal="center" vertical="center" wrapText="1" readingOrder="1"/>
    </xf>
    <xf numFmtId="0" fontId="12" fillId="8" borderId="0" xfId="0" applyFont="1" applyFill="1" applyAlignment="1">
      <alignment horizontal="center" vertical="center" wrapText="1"/>
    </xf>
    <xf numFmtId="43" fontId="0" fillId="0" borderId="7" xfId="4" applyFont="1" applyBorder="1" applyAlignment="1">
      <alignment vertical="center"/>
    </xf>
    <xf numFmtId="164" fontId="0" fillId="0" borderId="7" xfId="1" applyNumberFormat="1" applyFont="1" applyBorder="1" applyAlignment="1">
      <alignment vertical="center"/>
    </xf>
    <xf numFmtId="164" fontId="2" fillId="7" borderId="0" xfId="1" applyNumberFormat="1" applyFont="1" applyFill="1" applyBorder="1" applyAlignment="1">
      <alignment horizontal="center" vertical="center"/>
    </xf>
    <xf numFmtId="164" fontId="2" fillId="8" borderId="0" xfId="1" applyNumberFormat="1" applyFont="1" applyFill="1" applyBorder="1" applyAlignment="1">
      <alignment horizontal="center" vertical="center"/>
    </xf>
    <xf numFmtId="0" fontId="2" fillId="7" borderId="0" xfId="0" applyFont="1" applyFill="1" applyAlignment="1">
      <alignment horizontal="center" vertical="center"/>
    </xf>
    <xf numFmtId="0" fontId="2" fillId="5" borderId="0" xfId="0" applyFont="1" applyFill="1" applyAlignment="1">
      <alignment horizontal="center" vertical="center"/>
    </xf>
    <xf numFmtId="0" fontId="2" fillId="8" borderId="0" xfId="0" applyFont="1" applyFill="1" applyAlignment="1">
      <alignment horizontal="center" vertical="center"/>
    </xf>
    <xf numFmtId="0" fontId="4" fillId="7" borderId="0" xfId="0" applyFont="1" applyFill="1" applyAlignment="1">
      <alignment horizontal="center" vertical="center"/>
    </xf>
    <xf numFmtId="0" fontId="2" fillId="5" borderId="0" xfId="0" applyFont="1" applyFill="1" applyAlignment="1">
      <alignment horizontal="center" vertical="center" wrapText="1"/>
    </xf>
    <xf numFmtId="0" fontId="4" fillId="8" borderId="0" xfId="0" applyFont="1" applyFill="1" applyAlignment="1">
      <alignment horizontal="center"/>
    </xf>
    <xf numFmtId="0" fontId="2" fillId="5" borderId="4" xfId="0" applyFont="1" applyFill="1" applyBorder="1" applyAlignment="1">
      <alignment horizontal="center" vertical="center" wrapText="1"/>
    </xf>
    <xf numFmtId="0" fontId="2" fillId="8" borderId="0" xfId="0" applyFont="1" applyFill="1" applyAlignment="1">
      <alignment horizontal="center" vertical="center" wrapText="1"/>
    </xf>
    <xf numFmtId="0" fontId="0" fillId="0" borderId="0" xfId="0" applyAlignment="1">
      <alignment horizontal="right" vertical="center"/>
    </xf>
    <xf numFmtId="0" fontId="2" fillId="7" borderId="0" xfId="0" applyFont="1" applyFill="1" applyAlignment="1">
      <alignment horizontal="center" vertical="center" wrapText="1"/>
    </xf>
    <xf numFmtId="0" fontId="4" fillId="7" borderId="0" xfId="0" applyFont="1" applyFill="1" applyAlignment="1">
      <alignment horizontal="center" vertical="center" wrapText="1"/>
    </xf>
    <xf numFmtId="0" fontId="0" fillId="4" borderId="1" xfId="0" applyFill="1" applyBorder="1" applyAlignment="1">
      <alignment horizontal="center" vertical="center"/>
    </xf>
    <xf numFmtId="0" fontId="4" fillId="8" borderId="0" xfId="0" applyFont="1" applyFill="1" applyAlignment="1">
      <alignment horizontal="center" vertical="center"/>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11" fillId="5" borderId="0" xfId="0" applyFont="1" applyFill="1" applyAlignment="1">
      <alignment horizontal="center" vertical="center" wrapText="1"/>
    </xf>
    <xf numFmtId="9" fontId="2" fillId="7" borderId="0" xfId="2" applyFont="1" applyFill="1" applyBorder="1" applyAlignment="1">
      <alignment horizontal="center" vertical="center"/>
    </xf>
    <xf numFmtId="0" fontId="2" fillId="3" borderId="0" xfId="0" applyFont="1" applyFill="1" applyAlignment="1">
      <alignment horizontal="center" vertical="center"/>
    </xf>
    <xf numFmtId="0" fontId="2" fillId="11" borderId="0" xfId="0" applyFont="1" applyFill="1" applyAlignment="1">
      <alignment horizontal="center" vertical="center"/>
    </xf>
    <xf numFmtId="0" fontId="2" fillId="11" borderId="3" xfId="0" applyFont="1" applyFill="1" applyBorder="1" applyAlignment="1">
      <alignment horizontal="center" vertical="center"/>
    </xf>
    <xf numFmtId="0" fontId="3" fillId="9" borderId="1" xfId="0" applyFont="1" applyFill="1" applyBorder="1" applyAlignment="1">
      <alignment horizontal="center" vertical="center"/>
    </xf>
    <xf numFmtId="44" fontId="2" fillId="5" borderId="0" xfId="1" applyFont="1" applyFill="1" applyAlignment="1">
      <alignment horizontal="center" vertic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427A73"/>
      <color rgb="FF80A5A0"/>
      <color rgb="FFE6EEED"/>
      <color rgb="FFE6EFF5"/>
      <color rgb="FFA6C0BD"/>
      <color rgb="FFBFD1CF"/>
      <color rgb="FF90B0C9"/>
      <color rgb="FFC8D8E4"/>
      <color rgb="FF80A6A1"/>
      <color rgb="FF0157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2330743</xdr:colOff>
      <xdr:row>0</xdr:row>
      <xdr:rowOff>0</xdr:rowOff>
    </xdr:from>
    <xdr:to>
      <xdr:col>1</xdr:col>
      <xdr:colOff>3633307</xdr:colOff>
      <xdr:row>13</xdr:row>
      <xdr:rowOff>146538</xdr:rowOff>
    </xdr:to>
    <xdr:sp macro="" textlink="">
      <xdr:nvSpPr>
        <xdr:cNvPr id="6" name="Rectangle 5">
          <a:extLst>
            <a:ext uri="{FF2B5EF4-FFF2-40B4-BE49-F238E27FC236}">
              <a16:creationId xmlns:a16="http://schemas.microsoft.com/office/drawing/2014/main" id="{98AECBAC-3455-22D2-EA88-40741CC04EEB}"/>
            </a:ext>
          </a:extLst>
        </xdr:cNvPr>
        <xdr:cNvSpPr/>
      </xdr:nvSpPr>
      <xdr:spPr>
        <a:xfrm>
          <a:off x="4937004" y="0"/>
          <a:ext cx="1302564" cy="26423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2506867</xdr:colOff>
      <xdr:row>0</xdr:row>
      <xdr:rowOff>0</xdr:rowOff>
    </xdr:from>
    <xdr:to>
      <xdr:col>3</xdr:col>
      <xdr:colOff>11041</xdr:colOff>
      <xdr:row>19</xdr:row>
      <xdr:rowOff>11043</xdr:rowOff>
    </xdr:to>
    <xdr:sp macro="" textlink="">
      <xdr:nvSpPr>
        <xdr:cNvPr id="2" name="TextBox 1">
          <a:extLst>
            <a:ext uri="{FF2B5EF4-FFF2-40B4-BE49-F238E27FC236}">
              <a16:creationId xmlns:a16="http://schemas.microsoft.com/office/drawing/2014/main" id="{310DE9C4-8031-AEE0-508A-F5D8B078442F}"/>
            </a:ext>
          </a:extLst>
        </xdr:cNvPr>
        <xdr:cNvSpPr txBox="1"/>
      </xdr:nvSpPr>
      <xdr:spPr>
        <a:xfrm>
          <a:off x="5113128" y="0"/>
          <a:ext cx="6747565" cy="3633304"/>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0">
              <a:solidFill>
                <a:srgbClr val="015796"/>
              </a:solidFill>
              <a:effectLst/>
              <a:latin typeface="+mn-lt"/>
              <a:ea typeface="+mn-ea"/>
              <a:cs typeface="+mn-cs"/>
            </a:rPr>
            <a:t>IRS FILING STATUSES </a:t>
          </a:r>
          <a:endParaRPr lang="en-US" sz="1200" b="1" i="0" baseline="0">
            <a:solidFill>
              <a:srgbClr val="015796"/>
            </a:solidFill>
            <a:effectLst/>
            <a:latin typeface="+mn-lt"/>
            <a:ea typeface="+mn-ea"/>
            <a:cs typeface="+mn-cs"/>
          </a:endParaRPr>
        </a:p>
        <a:p>
          <a:endParaRPr lang="en-US" sz="1100" b="1" i="0">
            <a:solidFill>
              <a:schemeClr val="dk1"/>
            </a:solidFill>
            <a:effectLst/>
            <a:latin typeface="+mn-lt"/>
            <a:ea typeface="+mn-ea"/>
            <a:cs typeface="+mn-cs"/>
          </a:endParaRPr>
        </a:p>
        <a:p>
          <a:r>
            <a:rPr lang="en-US" sz="1100" b="1" i="0">
              <a:solidFill>
                <a:schemeClr val="dk1"/>
              </a:solidFill>
              <a:effectLst/>
              <a:latin typeface="+mn-lt"/>
              <a:ea typeface="+mn-ea"/>
              <a:cs typeface="+mn-cs"/>
            </a:rPr>
            <a:t>Single. </a:t>
          </a:r>
          <a:r>
            <a:rPr lang="en-US" sz="1100" b="0" i="0">
              <a:solidFill>
                <a:schemeClr val="dk1"/>
              </a:solidFill>
              <a:effectLst/>
              <a:latin typeface="+mn-lt"/>
              <a:ea typeface="+mn-ea"/>
              <a:cs typeface="+mn-cs"/>
            </a:rPr>
            <a:t>Normally, this status is for taxpayers who are unmarried, divorced or legally separated under a divorce or separate maintenance decree governed by state law.</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 </a:t>
          </a:r>
        </a:p>
        <a:p>
          <a:r>
            <a:rPr lang="en-US" sz="1100" b="1" i="0">
              <a:solidFill>
                <a:schemeClr val="dk1"/>
              </a:solidFill>
              <a:effectLst/>
              <a:latin typeface="+mn-lt"/>
              <a:ea typeface="+mn-ea"/>
              <a:cs typeface="+mn-cs"/>
            </a:rPr>
            <a:t>Married filing jointly.</a:t>
          </a:r>
          <a:r>
            <a:rPr lang="en-US" sz="1100" b="0" i="0">
              <a:solidFill>
                <a:schemeClr val="dk1"/>
              </a:solidFill>
              <a:effectLst/>
              <a:latin typeface="+mn-lt"/>
              <a:ea typeface="+mn-ea"/>
              <a:cs typeface="+mn-cs"/>
            </a:rPr>
            <a:t> If a taxpayer is married, they can file a joint tax return with their spouse. If one spouse died in 2021, the surviving spouse can use married filing jointly as their filing status for 2021 if they otherwise qualify to use that status.</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 </a:t>
          </a:r>
        </a:p>
        <a:p>
          <a:r>
            <a:rPr lang="en-US" sz="1100" b="1" i="0">
              <a:solidFill>
                <a:schemeClr val="dk1"/>
              </a:solidFill>
              <a:effectLst/>
              <a:latin typeface="+mn-lt"/>
              <a:ea typeface="+mn-ea"/>
              <a:cs typeface="+mn-cs"/>
            </a:rPr>
            <a:t>Married filing separately.</a:t>
          </a:r>
          <a:r>
            <a:rPr lang="en-US" sz="1100" b="0" i="0">
              <a:solidFill>
                <a:schemeClr val="dk1"/>
              </a:solidFill>
              <a:effectLst/>
              <a:latin typeface="+mn-lt"/>
              <a:ea typeface="+mn-ea"/>
              <a:cs typeface="+mn-cs"/>
            </a:rPr>
            <a:t> Married couples can choose to file separate tax returns. This may benefit taxpayers who want to be responsible only for their own tax or if it results in less tax than filing a joint return.</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 </a:t>
          </a:r>
        </a:p>
        <a:p>
          <a:r>
            <a:rPr lang="en-US" sz="1100" b="1" i="0">
              <a:solidFill>
                <a:schemeClr val="dk1"/>
              </a:solidFill>
              <a:effectLst/>
              <a:latin typeface="+mn-lt"/>
              <a:ea typeface="+mn-ea"/>
              <a:cs typeface="+mn-cs"/>
            </a:rPr>
            <a:t>Head of household.</a:t>
          </a:r>
          <a:r>
            <a:rPr lang="en-US" sz="1100" b="0" i="0">
              <a:solidFill>
                <a:schemeClr val="dk1"/>
              </a:solidFill>
              <a:effectLst/>
              <a:latin typeface="+mn-lt"/>
              <a:ea typeface="+mn-ea"/>
              <a:cs typeface="+mn-cs"/>
            </a:rPr>
            <a:t> Unmarried taxpayers may be able to file using this status, but special rules apply. For example, the taxpayer must have paid more than half the cost of keeping up a home for themselves and a qualifying person living in the home for half the year.</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 </a:t>
          </a:r>
        </a:p>
        <a:p>
          <a:r>
            <a:rPr lang="en-US" sz="1100" b="1" i="0">
              <a:solidFill>
                <a:schemeClr val="dk1"/>
              </a:solidFill>
              <a:effectLst/>
              <a:latin typeface="+mn-lt"/>
              <a:ea typeface="+mn-ea"/>
              <a:cs typeface="+mn-cs"/>
            </a:rPr>
            <a:t>Qualifying widow or widower with dependent child.</a:t>
          </a:r>
          <a:r>
            <a:rPr lang="en-US" sz="1100" b="0" i="0">
              <a:solidFill>
                <a:schemeClr val="dk1"/>
              </a:solidFill>
              <a:effectLst/>
              <a:latin typeface="+mn-lt"/>
              <a:ea typeface="+mn-ea"/>
              <a:cs typeface="+mn-cs"/>
            </a:rPr>
            <a:t> This status may apply to a taxpayer filing a 2021 tax return if their spouse died in 2019 or 2020, and they didn't remarry before the end of 2021 and have a dependent child. Other conditions also apply. </a:t>
          </a:r>
          <a:r>
            <a:rPr lang="en-US" sz="1100" b="1" i="0">
              <a:solidFill>
                <a:schemeClr val="dk1"/>
              </a:solidFill>
              <a:effectLst/>
              <a:latin typeface="+mn-lt"/>
              <a:ea typeface="+mn-ea"/>
              <a:cs typeface="+mn-cs"/>
            </a:rPr>
            <a:t>This filing status follows</a:t>
          </a:r>
          <a:r>
            <a:rPr lang="en-US" sz="1100" b="1" i="0" baseline="0">
              <a:solidFill>
                <a:schemeClr val="dk1"/>
              </a:solidFill>
              <a:effectLst/>
              <a:latin typeface="+mn-lt"/>
              <a:ea typeface="+mn-ea"/>
              <a:cs typeface="+mn-cs"/>
            </a:rPr>
            <a:t> Married filing jointly tax rules. </a:t>
          </a:r>
          <a:endParaRPr lang="en-US" sz="1100" b="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12700</xdr:colOff>
      <xdr:row>22</xdr:row>
      <xdr:rowOff>26986</xdr:rowOff>
    </xdr:from>
    <xdr:to>
      <xdr:col>7</xdr:col>
      <xdr:colOff>2959100</xdr:colOff>
      <xdr:row>28</xdr:row>
      <xdr:rowOff>107950</xdr:rowOff>
    </xdr:to>
    <xdr:sp macro="" textlink="">
      <xdr:nvSpPr>
        <xdr:cNvPr id="2" name="TextBox 1">
          <a:extLst>
            <a:ext uri="{FF2B5EF4-FFF2-40B4-BE49-F238E27FC236}">
              <a16:creationId xmlns:a16="http://schemas.microsoft.com/office/drawing/2014/main" id="{E8A4D80A-FBD5-B87D-332D-2821CC737EA6}"/>
            </a:ext>
          </a:extLst>
        </xdr:cNvPr>
        <xdr:cNvSpPr txBox="1"/>
      </xdr:nvSpPr>
      <xdr:spPr>
        <a:xfrm>
          <a:off x="7937500" y="5043486"/>
          <a:ext cx="8382000" cy="1223964"/>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1. Installation costs </a:t>
          </a:r>
          <a:r>
            <a:rPr lang="en-US" sz="1100">
              <a:solidFill>
                <a:schemeClr val="dk1"/>
              </a:solidFill>
              <a:effectLst/>
              <a:latin typeface="+mn-lt"/>
              <a:ea typeface="+mn-ea"/>
              <a:cs typeface="+mn-cs"/>
            </a:rPr>
            <a:t>(labor, preparation, assembly) are not included for purposes of calculating eligible expenses related to building envelope improvements but can be included for qualified energy property installations. </a:t>
          </a:r>
          <a:endParaRPr lang="en-US">
            <a:effectLst/>
          </a:endParaRPr>
        </a:p>
        <a:p>
          <a:r>
            <a:rPr lang="en-US" sz="1100" b="0" i="0">
              <a:solidFill>
                <a:schemeClr val="dk1"/>
              </a:solidFill>
              <a:effectLst/>
              <a:latin typeface="+mn-lt"/>
              <a:ea typeface="+mn-ea"/>
              <a:cs typeface="+mn-cs"/>
            </a:rPr>
            <a:t>2. The tax credit applies to the year the project was installed. </a:t>
          </a:r>
        </a:p>
        <a:p>
          <a:r>
            <a:rPr lang="en-US" sz="1100" b="0" i="0">
              <a:solidFill>
                <a:schemeClr val="dk1"/>
              </a:solidFill>
              <a:effectLst/>
              <a:latin typeface="+mn-lt"/>
              <a:ea typeface="+mn-ea"/>
              <a:cs typeface="+mn-cs"/>
            </a:rPr>
            <a:t>3. The credit </a:t>
          </a:r>
          <a:r>
            <a:rPr lang="en-US" sz="1100" b="1" i="0">
              <a:solidFill>
                <a:schemeClr val="dk1"/>
              </a:solidFill>
              <a:effectLst/>
              <a:latin typeface="+mn-lt"/>
              <a:ea typeface="+mn-ea"/>
              <a:cs typeface="+mn-cs"/>
            </a:rPr>
            <a:t>isn’t refundable</a:t>
          </a:r>
          <a:r>
            <a:rPr lang="en-US" sz="1100" b="0" i="0">
              <a:solidFill>
                <a:schemeClr val="dk1"/>
              </a:solidFill>
              <a:effectLst/>
              <a:latin typeface="+mn-lt"/>
              <a:ea typeface="+mn-ea"/>
              <a:cs typeface="+mn-cs"/>
            </a:rPr>
            <a:t> and can’t generate a tax refund, but it </a:t>
          </a:r>
          <a:r>
            <a:rPr lang="en-US" sz="1100" b="1" i="0">
              <a:solidFill>
                <a:schemeClr val="dk1"/>
              </a:solidFill>
              <a:effectLst/>
              <a:latin typeface="+mn-lt"/>
              <a:ea typeface="+mn-ea"/>
              <a:cs typeface="+mn-cs"/>
            </a:rPr>
            <a:t>can be carried over to future years </a:t>
          </a:r>
          <a:r>
            <a:rPr lang="en-US" sz="1100" b="0" i="0">
              <a:solidFill>
                <a:schemeClr val="dk1"/>
              </a:solidFill>
              <a:effectLst/>
              <a:latin typeface="+mn-lt"/>
              <a:ea typeface="+mn-ea"/>
              <a:cs typeface="+mn-cs"/>
            </a:rPr>
            <a:t>to offset future tax liability.</a:t>
          </a:r>
        </a:p>
        <a:p>
          <a:r>
            <a:rPr lang="en-US" sz="1100" b="0" i="0">
              <a:solidFill>
                <a:schemeClr val="dk1"/>
              </a:solidFill>
              <a:effectLst/>
              <a:latin typeface="+mn-lt"/>
              <a:ea typeface="+mn-ea"/>
              <a:cs typeface="+mn-cs"/>
            </a:rPr>
            <a:t>4.</a:t>
          </a:r>
          <a:r>
            <a:rPr lang="en-US" sz="1100" b="0" i="0" baseline="0">
              <a:solidFill>
                <a:schemeClr val="dk1"/>
              </a:solidFill>
              <a:effectLst/>
              <a:latin typeface="+mn-lt"/>
              <a:ea typeface="+mn-ea"/>
              <a:cs typeface="+mn-cs"/>
            </a:rPr>
            <a:t> C</a:t>
          </a:r>
          <a:r>
            <a:rPr lang="en-US" sz="1100" b="0" i="0">
              <a:solidFill>
                <a:schemeClr val="dk1"/>
              </a:solidFill>
              <a:effectLst/>
              <a:latin typeface="+mn-lt"/>
              <a:ea typeface="+mn-ea"/>
              <a:cs typeface="+mn-cs"/>
            </a:rPr>
            <a:t>redits for the purchase </a:t>
          </a:r>
          <a:r>
            <a:rPr lang="en-US" sz="1100" b="1" i="0">
              <a:solidFill>
                <a:schemeClr val="dk1"/>
              </a:solidFill>
              <a:effectLst/>
              <a:latin typeface="+mn-lt"/>
              <a:ea typeface="+mn-ea"/>
              <a:cs typeface="+mn-cs"/>
            </a:rPr>
            <a:t>roofing material </a:t>
          </a:r>
          <a:r>
            <a:rPr lang="en-US" sz="1100" b="0" i="0">
              <a:solidFill>
                <a:schemeClr val="dk1"/>
              </a:solidFill>
              <a:effectLst/>
              <a:latin typeface="+mn-lt"/>
              <a:ea typeface="+mn-ea"/>
              <a:cs typeface="+mn-cs"/>
            </a:rPr>
            <a:t>will be removed from the Energy Efficient Home Improvement Credit after 2022.  </a:t>
          </a:r>
          <a:endParaRPr lang="en-US" sz="1100"/>
        </a:p>
      </xdr:txBody>
    </xdr:sp>
    <xdr:clientData/>
  </xdr:twoCellAnchor>
  <xdr:twoCellAnchor>
    <xdr:from>
      <xdr:col>0</xdr:col>
      <xdr:colOff>0</xdr:colOff>
      <xdr:row>2</xdr:row>
      <xdr:rowOff>139701</xdr:rowOff>
    </xdr:from>
    <xdr:to>
      <xdr:col>4</xdr:col>
      <xdr:colOff>9525</xdr:colOff>
      <xdr:row>6</xdr:row>
      <xdr:rowOff>38101</xdr:rowOff>
    </xdr:to>
    <xdr:sp macro="" textlink="">
      <xdr:nvSpPr>
        <xdr:cNvPr id="4" name="TextBox 3">
          <a:extLst>
            <a:ext uri="{FF2B5EF4-FFF2-40B4-BE49-F238E27FC236}">
              <a16:creationId xmlns:a16="http://schemas.microsoft.com/office/drawing/2014/main" id="{BF40098C-3590-9AD2-8484-A36B1A628854}"/>
            </a:ext>
          </a:extLst>
        </xdr:cNvPr>
        <xdr:cNvSpPr txBox="1"/>
      </xdr:nvSpPr>
      <xdr:spPr>
        <a:xfrm>
          <a:off x="0" y="635001"/>
          <a:ext cx="7807325" cy="711200"/>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List of Qualifying Expenses:</a:t>
          </a:r>
          <a:r>
            <a:rPr lang="en-US" sz="1100" b="0" i="0">
              <a:solidFill>
                <a:schemeClr val="dk1"/>
              </a:solidFill>
              <a:effectLst/>
              <a:latin typeface="+mn-lt"/>
              <a:ea typeface="+mn-ea"/>
              <a:cs typeface="+mn-cs"/>
            </a:rPr>
            <a:t> Solar electric property, solar water heaters, geothermal heat pumps, small wind turbines, fuel cell property, qualified biomass fuel property. The Inflation Reduction Act added </a:t>
          </a:r>
          <a:r>
            <a:rPr lang="en-US" sz="1100" b="1" i="0">
              <a:solidFill>
                <a:schemeClr val="dk1"/>
              </a:solidFill>
              <a:effectLst/>
              <a:latin typeface="+mn-lt"/>
              <a:ea typeface="+mn-ea"/>
              <a:cs typeface="+mn-cs"/>
            </a:rPr>
            <a:t>qualified battery storage technology</a:t>
          </a:r>
          <a:r>
            <a:rPr lang="en-US" sz="1100" b="0" i="0">
              <a:solidFill>
                <a:schemeClr val="dk1"/>
              </a:solidFill>
              <a:effectLst/>
              <a:latin typeface="+mn-lt"/>
              <a:ea typeface="+mn-ea"/>
              <a:cs typeface="+mn-cs"/>
            </a:rPr>
            <a:t> to this list of qualified expenses.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942974</xdr:colOff>
      <xdr:row>35</xdr:row>
      <xdr:rowOff>12700</xdr:rowOff>
    </xdr:from>
    <xdr:to>
      <xdr:col>4</xdr:col>
      <xdr:colOff>6349</xdr:colOff>
      <xdr:row>38</xdr:row>
      <xdr:rowOff>139700</xdr:rowOff>
    </xdr:to>
    <xdr:sp macro="" textlink="">
      <xdr:nvSpPr>
        <xdr:cNvPr id="3" name="TextBox 2">
          <a:extLst>
            <a:ext uri="{FF2B5EF4-FFF2-40B4-BE49-F238E27FC236}">
              <a16:creationId xmlns:a16="http://schemas.microsoft.com/office/drawing/2014/main" id="{EF3072F8-C1C7-484F-1536-A4F4DBFF45F0}"/>
            </a:ext>
          </a:extLst>
        </xdr:cNvPr>
        <xdr:cNvSpPr txBox="1"/>
      </xdr:nvSpPr>
      <xdr:spPr>
        <a:xfrm>
          <a:off x="4079874" y="6870700"/>
          <a:ext cx="2162175" cy="698500"/>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Dependent Care was not indexed for inflation. IRC Section 129 fixes it at $5,000 where it has been since 1986.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30</xdr:row>
      <xdr:rowOff>12699</xdr:rowOff>
    </xdr:from>
    <xdr:to>
      <xdr:col>4</xdr:col>
      <xdr:colOff>12700</xdr:colOff>
      <xdr:row>33</xdr:row>
      <xdr:rowOff>114300</xdr:rowOff>
    </xdr:to>
    <xdr:sp macro="" textlink="">
      <xdr:nvSpPr>
        <xdr:cNvPr id="2" name="TextBox 1">
          <a:extLst>
            <a:ext uri="{FF2B5EF4-FFF2-40B4-BE49-F238E27FC236}">
              <a16:creationId xmlns:a16="http://schemas.microsoft.com/office/drawing/2014/main" id="{CFD178D5-0A4E-4EC9-B3CD-F226DFE4A97D}"/>
            </a:ext>
          </a:extLst>
        </xdr:cNvPr>
        <xdr:cNvSpPr txBox="1"/>
      </xdr:nvSpPr>
      <xdr:spPr>
        <a:xfrm>
          <a:off x="1" y="6515099"/>
          <a:ext cx="10452099" cy="673101"/>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A </a:t>
          </a:r>
          <a:r>
            <a:rPr lang="en-US" b="1"/>
            <a:t>benefit period </a:t>
          </a:r>
          <a:r>
            <a:rPr lang="en-US"/>
            <a:t>begins the day you’re admitted as an inpatient in a hospital or skilled nursing facility. The benefit period ends when you haven’t gotten any inpatient hospital care (or skilled care in a skilled nursing facility) for 60 days in a row. If you go into a hospital or a skilled nursing facility after one benefit period has ended, a new benefit period begins. You must pay the inpatient hospital deductible for each benefit period. There’s no limit to the number of benefit periods. </a:t>
          </a:r>
          <a:endParaRPr lang="en-US" sz="1100"/>
        </a:p>
      </xdr:txBody>
    </xdr:sp>
    <xdr:clientData/>
  </xdr:twoCellAnchor>
  <xdr:twoCellAnchor>
    <xdr:from>
      <xdr:col>5</xdr:col>
      <xdr:colOff>19051</xdr:colOff>
      <xdr:row>12</xdr:row>
      <xdr:rowOff>44451</xdr:rowOff>
    </xdr:from>
    <xdr:to>
      <xdr:col>16</xdr:col>
      <xdr:colOff>57150</xdr:colOff>
      <xdr:row>20</xdr:row>
      <xdr:rowOff>12700</xdr:rowOff>
    </xdr:to>
    <xdr:sp macro="" textlink="">
      <xdr:nvSpPr>
        <xdr:cNvPr id="3" name="TextBox 2">
          <a:extLst>
            <a:ext uri="{FF2B5EF4-FFF2-40B4-BE49-F238E27FC236}">
              <a16:creationId xmlns:a16="http://schemas.microsoft.com/office/drawing/2014/main" id="{5BE30D22-550E-44FA-AC15-FCA30741BC4E}"/>
            </a:ext>
          </a:extLst>
        </xdr:cNvPr>
        <xdr:cNvSpPr txBox="1"/>
      </xdr:nvSpPr>
      <xdr:spPr>
        <a:xfrm>
          <a:off x="10560051" y="2724151"/>
          <a:ext cx="9918699" cy="1581149"/>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 Plans F and G also offer a high-deductible plan in some states. With this option, you must pay for Medicare-covered costs (coinsurance, copayments, and deductibles) up to the deductible amount of $2,700 in 2023 before your policy pays anything. (You can’t buy Plans C and F if you were new to Medicare on or after January 1, 2020. See previous page for more information.) </a:t>
          </a:r>
        </a:p>
        <a:p>
          <a:endParaRPr lang="en-US"/>
        </a:p>
        <a:p>
          <a:r>
            <a:rPr lang="en-US"/>
            <a:t>** For Plans K and L, after you meet your out-of-pocket yearly limit and your yearly Part B deductible ($226 in 2023), the Medigap plan pays 100% of covered services for the rest of the calendar year. </a:t>
          </a:r>
        </a:p>
        <a:p>
          <a:endParaRPr lang="en-US"/>
        </a:p>
        <a:p>
          <a:r>
            <a:rPr lang="en-US"/>
            <a:t>***Plan N pays 100% of the Part B coinsurance. You must pay a copayment of up to $20 for some office visits and up to a $50 copayment for emergency room visits that don’t result in an inpatient admission.</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26</xdr:row>
      <xdr:rowOff>0</xdr:rowOff>
    </xdr:from>
    <xdr:to>
      <xdr:col>12</xdr:col>
      <xdr:colOff>12700</xdr:colOff>
      <xdr:row>30</xdr:row>
      <xdr:rowOff>73025</xdr:rowOff>
    </xdr:to>
    <xdr:sp macro="" textlink="">
      <xdr:nvSpPr>
        <xdr:cNvPr id="2" name="TextBox 1">
          <a:extLst>
            <a:ext uri="{FF2B5EF4-FFF2-40B4-BE49-F238E27FC236}">
              <a16:creationId xmlns:a16="http://schemas.microsoft.com/office/drawing/2014/main" id="{886BBFD9-3FF3-455C-A298-DB8ACE2D20F8}"/>
            </a:ext>
          </a:extLst>
        </xdr:cNvPr>
        <xdr:cNvSpPr txBox="1"/>
      </xdr:nvSpPr>
      <xdr:spPr>
        <a:xfrm>
          <a:off x="0" y="6324600"/>
          <a:ext cx="10363200" cy="835025"/>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The Marketplace sends Form 1095-A to taxpayer early in the year if someone in the household had a Marketplace health plan.</a:t>
          </a:r>
          <a:r>
            <a:rPr lang="en-US" sz="1100" b="0" i="0" baseline="0">
              <a:solidFill>
                <a:schemeClr val="dk1"/>
              </a:solidFill>
              <a:effectLst/>
              <a:latin typeface="+mn-lt"/>
              <a:ea typeface="+mn-ea"/>
              <a:cs typeface="+mn-cs"/>
            </a:rPr>
            <a:t> The 1095-A will have the premium cost of the second lowest silver plan for their zip code. Applying the taxpayers applicable premium percentage to their MAGI results in the amount they are expected to pay for their health insurance plan. This amount is then subtracted from the cost of the second lowest silver plan for their zip code. The resulting amount (if positive) is the amount of their premium tax credit. </a:t>
          </a:r>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a:t>
          </a:r>
          <a:r>
            <a:rPr lang="en-US" sz="1100" b="0" baseline="0">
              <a:solidFill>
                <a:schemeClr val="dk1"/>
              </a:solidFill>
              <a:effectLst/>
              <a:latin typeface="+mn-lt"/>
              <a:ea typeface="+mn-ea"/>
              <a:cs typeface="+mn-cs"/>
            </a:rPr>
            <a:t>Taxpayers using the Married Filing Separately filing status are not eligible for the Premium Tax Credit. </a:t>
          </a:r>
          <a:endParaRPr lang="en-US">
            <a:effectLst/>
          </a:endParaRP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12700</xdr:colOff>
      <xdr:row>22</xdr:row>
      <xdr:rowOff>36056</xdr:rowOff>
    </xdr:from>
    <xdr:to>
      <xdr:col>3</xdr:col>
      <xdr:colOff>1763386</xdr:colOff>
      <xdr:row>24</xdr:row>
      <xdr:rowOff>114300</xdr:rowOff>
    </xdr:to>
    <xdr:sp macro="" textlink="">
      <xdr:nvSpPr>
        <xdr:cNvPr id="2" name="TextBox 1">
          <a:extLst>
            <a:ext uri="{FF2B5EF4-FFF2-40B4-BE49-F238E27FC236}">
              <a16:creationId xmlns:a16="http://schemas.microsoft.com/office/drawing/2014/main" id="{049285EC-28DC-0B36-5DAD-20F9BE185286}"/>
            </a:ext>
          </a:extLst>
        </xdr:cNvPr>
        <xdr:cNvSpPr txBox="1"/>
      </xdr:nvSpPr>
      <xdr:spPr>
        <a:xfrm>
          <a:off x="12700" y="4709656"/>
          <a:ext cx="7237086" cy="459244"/>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 NRA: SSA withholds $1 in benefits for every $2 of earnings in excess of the Pre NRA exempt amount.</a:t>
          </a:r>
        </a:p>
        <a:p>
          <a:r>
            <a:rPr lang="en-US" sz="1100"/>
            <a:t>Year of NRA: SSA withholds $1 in benefits for every $3 of earnings until NRA is reached.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rs.gov/tax-professionals/standard-mileage-rates" TargetMode="External"/><Relationship Id="rId13" Type="http://schemas.openxmlformats.org/officeDocument/2006/relationships/hyperlink" Target="https://www.federalregister.gov/documents/2020/11/12/2020-24723/updated-life-expectancy-and-distribution-period-tables-used-for-purposes-of-determining-minimum" TargetMode="External"/><Relationship Id="rId18" Type="http://schemas.openxmlformats.org/officeDocument/2006/relationships/hyperlink" Target="https://www.govinfo.gov/content/pkg/FR-2022-09-29/pdf/2022-21090.pdf" TargetMode="External"/><Relationship Id="rId26" Type="http://schemas.openxmlformats.org/officeDocument/2006/relationships/drawing" Target="../drawings/drawing1.xml"/><Relationship Id="rId3" Type="http://schemas.openxmlformats.org/officeDocument/2006/relationships/hyperlink" Target="https://www.irs.gov/pub/irs-drop/rp-22-38.pdf" TargetMode="External"/><Relationship Id="rId21" Type="http://schemas.openxmlformats.org/officeDocument/2006/relationships/hyperlink" Target="https://www.cms.gov/newsroom/fact-sheets/2023-medicare-parts-b-premiums-and-deductibles-2023-medicare-part-d-income-related-monthly" TargetMode="External"/><Relationship Id="rId7" Type="http://schemas.openxmlformats.org/officeDocument/2006/relationships/hyperlink" Target="https://www.irs.gov/newsroom/how-a-taxpayers-filing-status-affects-their-tax-return" TargetMode="External"/><Relationship Id="rId12" Type="http://schemas.openxmlformats.org/officeDocument/2006/relationships/hyperlink" Target="https://www.irs.gov/pub/irs-drop/rp-21-23.pdf" TargetMode="External"/><Relationship Id="rId17" Type="http://schemas.openxmlformats.org/officeDocument/2006/relationships/hyperlink" Target="https://www.cms.gov/newsroom/fact-sheets/2022-medicare-parts-b-premiums-and-deductibles2022-medicare-part-d-income-related-monthly-adjustment" TargetMode="External"/><Relationship Id="rId25" Type="http://schemas.openxmlformats.org/officeDocument/2006/relationships/printerSettings" Target="../printerSettings/printerSettings1.bin"/><Relationship Id="rId2" Type="http://schemas.openxmlformats.org/officeDocument/2006/relationships/hyperlink" Target="https://www.irs.gov/pub/irs-drop/rp-22-34.pdf" TargetMode="External"/><Relationship Id="rId16" Type="http://schemas.openxmlformats.org/officeDocument/2006/relationships/hyperlink" Target="https://www.ssa.gov/oact/cola/QC.html" TargetMode="External"/><Relationship Id="rId20" Type="http://schemas.openxmlformats.org/officeDocument/2006/relationships/hyperlink" Target="https://www.ssa.gov/OACT/COLA/examplemax.html" TargetMode="External"/><Relationship Id="rId1" Type="http://schemas.openxmlformats.org/officeDocument/2006/relationships/hyperlink" Target="https://www.healthcare.gov/glossary/federal-poverty-level-fpl/" TargetMode="External"/><Relationship Id="rId6" Type="http://schemas.openxmlformats.org/officeDocument/2006/relationships/hyperlink" Target="https://www.irs.gov/irb/2021-35_IRB" TargetMode="External"/><Relationship Id="rId11" Type="http://schemas.openxmlformats.org/officeDocument/2006/relationships/hyperlink" Target="https://www.irs.gov/forms-pubs/about-form-8863" TargetMode="External"/><Relationship Id="rId24" Type="http://schemas.openxmlformats.org/officeDocument/2006/relationships/hyperlink" Target="https://www.cms.gov/medicare/health-plans/medigap/fandj" TargetMode="External"/><Relationship Id="rId5" Type="http://schemas.openxmlformats.org/officeDocument/2006/relationships/hyperlink" Target="https://www.irs.gov/pub/irs-drop/rp-22-24.pdf" TargetMode="External"/><Relationship Id="rId15" Type="http://schemas.openxmlformats.org/officeDocument/2006/relationships/hyperlink" Target="https://www.ssa.gov/oact/cola/colaseries.html" TargetMode="External"/><Relationship Id="rId23" Type="http://schemas.openxmlformats.org/officeDocument/2006/relationships/hyperlink" Target="https://www.cms.gov/Medicare/Health-Plans/Medigap/KandL" TargetMode="External"/><Relationship Id="rId10" Type="http://schemas.openxmlformats.org/officeDocument/2006/relationships/hyperlink" Target="https://www.irs.gov/schedule8812" TargetMode="External"/><Relationship Id="rId19" Type="http://schemas.openxmlformats.org/officeDocument/2006/relationships/hyperlink" Target="https://www.ssa.gov/OACT/COLA/rtea.html" TargetMode="External"/><Relationship Id="rId4" Type="http://schemas.openxmlformats.org/officeDocument/2006/relationships/hyperlink" Target="https://www.irs.gov/pub/irs-drop/n-22-55.pdf" TargetMode="External"/><Relationship Id="rId9" Type="http://schemas.openxmlformats.org/officeDocument/2006/relationships/hyperlink" Target="https://www.irs.gov/pub/irs-pdf/i2441.pdf" TargetMode="External"/><Relationship Id="rId14" Type="http://schemas.openxmlformats.org/officeDocument/2006/relationships/hyperlink" Target="https://www.ssa.gov/OACT/COLA/cbb.html" TargetMode="External"/><Relationship Id="rId22" Type="http://schemas.openxmlformats.org/officeDocument/2006/relationships/hyperlink" Target="https://www.medicare.gov/publications/10050-Medicare-and-You.pdf" TargetMode="External"/><Relationship Id="rId27"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4F249-7BED-4364-94C7-DE5864A9E3AF}">
  <sheetPr>
    <pageSetUpPr fitToPage="1"/>
  </sheetPr>
  <dimension ref="A1:C45"/>
  <sheetViews>
    <sheetView showRuler="0" view="pageLayout" topLeftCell="A10" zoomScale="115" zoomScaleNormal="100" zoomScalePageLayoutView="115" workbookViewId="0">
      <selection activeCell="B38" sqref="B38"/>
    </sheetView>
  </sheetViews>
  <sheetFormatPr defaultColWidth="8.85546875" defaultRowHeight="15" x14ac:dyDescent="0.25"/>
  <cols>
    <col min="1" max="1" width="34.140625" style="14" customWidth="1"/>
    <col min="2" max="2" width="63.7109375" style="14" customWidth="1"/>
    <col min="3" max="3" width="57.7109375" style="14" customWidth="1"/>
    <col min="4" max="4" width="34.42578125" style="14" customWidth="1"/>
    <col min="5" max="5" width="80.42578125" style="14" customWidth="1"/>
    <col min="6" max="6" width="69" style="14" customWidth="1"/>
    <col min="7" max="16384" width="8.85546875" style="14"/>
  </cols>
  <sheetData>
    <row r="1" spans="1:3" ht="18" customHeight="1" x14ac:dyDescent="0.25">
      <c r="A1" s="147" t="s">
        <v>0</v>
      </c>
      <c r="B1" s="12" t="s">
        <v>1</v>
      </c>
      <c r="C1" s="13"/>
    </row>
    <row r="2" spans="1:3" x14ac:dyDescent="0.25">
      <c r="A2" s="48" t="s">
        <v>2</v>
      </c>
      <c r="B2" s="27" t="s">
        <v>3</v>
      </c>
    </row>
    <row r="3" spans="1:3" x14ac:dyDescent="0.25">
      <c r="A3" s="49" t="s">
        <v>4</v>
      </c>
      <c r="B3" s="14" t="s">
        <v>5</v>
      </c>
    </row>
    <row r="4" spans="1:3" x14ac:dyDescent="0.25">
      <c r="A4" s="48" t="s">
        <v>6</v>
      </c>
      <c r="B4" s="27" t="s">
        <v>7</v>
      </c>
    </row>
    <row r="5" spans="1:3" x14ac:dyDescent="0.25">
      <c r="A5" s="49" t="s">
        <v>8</v>
      </c>
      <c r="B5" s="14" t="s">
        <v>9</v>
      </c>
    </row>
    <row r="6" spans="1:3" x14ac:dyDescent="0.25">
      <c r="A6" s="48" t="s">
        <v>10</v>
      </c>
      <c r="B6" s="27" t="s">
        <v>11</v>
      </c>
    </row>
    <row r="7" spans="1:3" x14ac:dyDescent="0.25">
      <c r="A7" s="49" t="s">
        <v>12</v>
      </c>
      <c r="B7" s="14" t="s">
        <v>13</v>
      </c>
    </row>
    <row r="8" spans="1:3" x14ac:dyDescent="0.25">
      <c r="A8" s="48" t="s">
        <v>14</v>
      </c>
      <c r="B8" s="27" t="s">
        <v>15</v>
      </c>
    </row>
    <row r="9" spans="1:3" x14ac:dyDescent="0.25">
      <c r="A9" s="49" t="s">
        <v>16</v>
      </c>
      <c r="B9" s="14" t="s">
        <v>17</v>
      </c>
    </row>
    <row r="10" spans="1:3" x14ac:dyDescent="0.25">
      <c r="A10" s="48" t="s">
        <v>18</v>
      </c>
      <c r="B10" s="27" t="s">
        <v>19</v>
      </c>
    </row>
    <row r="11" spans="1:3" x14ac:dyDescent="0.25">
      <c r="A11" s="49" t="s">
        <v>20</v>
      </c>
      <c r="B11" s="14" t="s">
        <v>21</v>
      </c>
    </row>
    <row r="12" spans="1:3" x14ac:dyDescent="0.25">
      <c r="A12" s="48" t="s">
        <v>22</v>
      </c>
      <c r="B12" s="27" t="s">
        <v>23</v>
      </c>
    </row>
    <row r="13" spans="1:3" ht="15.75" thickBot="1" x14ac:dyDescent="0.3">
      <c r="A13" s="51" t="s">
        <v>24</v>
      </c>
      <c r="B13" s="97" t="s">
        <v>25</v>
      </c>
    </row>
    <row r="21" spans="1:3" ht="21" customHeight="1" x14ac:dyDescent="0.25">
      <c r="A21" s="147" t="s">
        <v>26</v>
      </c>
      <c r="B21" s="147" t="s">
        <v>27</v>
      </c>
      <c r="C21" s="147" t="s">
        <v>28</v>
      </c>
    </row>
    <row r="22" spans="1:3" x14ac:dyDescent="0.25">
      <c r="A22" s="27" t="s">
        <v>29</v>
      </c>
      <c r="B22" s="109" t="s">
        <v>30</v>
      </c>
      <c r="C22" s="27" t="s">
        <v>31</v>
      </c>
    </row>
    <row r="23" spans="1:3" x14ac:dyDescent="0.25">
      <c r="A23" t="s">
        <v>32</v>
      </c>
      <c r="B23" s="156" t="s">
        <v>33</v>
      </c>
      <c r="C23" t="s">
        <v>34</v>
      </c>
    </row>
    <row r="24" spans="1:3" x14ac:dyDescent="0.25">
      <c r="A24" s="9" t="s">
        <v>35</v>
      </c>
      <c r="B24" s="157" t="s">
        <v>36</v>
      </c>
      <c r="C24" s="9" t="s">
        <v>37</v>
      </c>
    </row>
    <row r="25" spans="1:3" x14ac:dyDescent="0.25">
      <c r="A25" t="s">
        <v>38</v>
      </c>
      <c r="B25" s="156" t="s">
        <v>39</v>
      </c>
      <c r="C25" t="s">
        <v>40</v>
      </c>
    </row>
    <row r="26" spans="1:3" x14ac:dyDescent="0.25">
      <c r="A26" s="9" t="s">
        <v>41</v>
      </c>
      <c r="B26" s="157" t="s">
        <v>42</v>
      </c>
      <c r="C26" s="9" t="s">
        <v>43</v>
      </c>
    </row>
    <row r="27" spans="1:3" x14ac:dyDescent="0.25">
      <c r="A27" s="14" t="s">
        <v>5</v>
      </c>
      <c r="B27" s="110" t="s">
        <v>44</v>
      </c>
      <c r="C27" s="14" t="s">
        <v>45</v>
      </c>
    </row>
    <row r="28" spans="1:3" x14ac:dyDescent="0.25">
      <c r="A28" s="27" t="s">
        <v>46</v>
      </c>
      <c r="B28" s="109" t="s">
        <v>47</v>
      </c>
      <c r="C28" s="27" t="s">
        <v>48</v>
      </c>
    </row>
    <row r="29" spans="1:3" x14ac:dyDescent="0.25">
      <c r="A29" s="14" t="s">
        <v>49</v>
      </c>
      <c r="B29" s="110" t="s">
        <v>50</v>
      </c>
      <c r="C29" s="14" t="s">
        <v>51</v>
      </c>
    </row>
    <row r="30" spans="1:3" x14ac:dyDescent="0.25">
      <c r="A30" s="27" t="s">
        <v>52</v>
      </c>
      <c r="B30" s="109" t="s">
        <v>53</v>
      </c>
      <c r="C30" s="27" t="s">
        <v>54</v>
      </c>
    </row>
    <row r="31" spans="1:3" x14ac:dyDescent="0.25">
      <c r="A31" s="14" t="s">
        <v>55</v>
      </c>
      <c r="B31" s="110" t="s">
        <v>56</v>
      </c>
      <c r="C31" s="14" t="s">
        <v>57</v>
      </c>
    </row>
    <row r="32" spans="1:3" x14ac:dyDescent="0.25">
      <c r="A32" s="27" t="s">
        <v>58</v>
      </c>
      <c r="B32" s="109" t="s">
        <v>59</v>
      </c>
      <c r="C32" s="27" t="s">
        <v>60</v>
      </c>
    </row>
    <row r="33" spans="1:3" x14ac:dyDescent="0.25">
      <c r="A33" s="14" t="s">
        <v>61</v>
      </c>
      <c r="B33" s="110" t="s">
        <v>62</v>
      </c>
      <c r="C33" s="14" t="s">
        <v>63</v>
      </c>
    </row>
    <row r="34" spans="1:3" x14ac:dyDescent="0.25">
      <c r="A34" s="27" t="s">
        <v>64</v>
      </c>
      <c r="B34" s="109" t="s">
        <v>65</v>
      </c>
      <c r="C34" s="27" t="s">
        <v>66</v>
      </c>
    </row>
    <row r="35" spans="1:3" x14ac:dyDescent="0.25">
      <c r="A35" s="14" t="s">
        <v>67</v>
      </c>
      <c r="B35" s="110" t="s">
        <v>68</v>
      </c>
      <c r="C35" s="14" t="s">
        <v>69</v>
      </c>
    </row>
    <row r="36" spans="1:3" x14ac:dyDescent="0.25">
      <c r="A36" s="27" t="s">
        <v>70</v>
      </c>
      <c r="B36" s="109" t="s">
        <v>71</v>
      </c>
      <c r="C36" s="27" t="s">
        <v>72</v>
      </c>
    </row>
    <row r="37" spans="1:3" x14ac:dyDescent="0.25">
      <c r="A37" s="14" t="s">
        <v>73</v>
      </c>
      <c r="B37" s="110" t="s">
        <v>74</v>
      </c>
      <c r="C37" s="14" t="s">
        <v>75</v>
      </c>
    </row>
    <row r="38" spans="1:3" x14ac:dyDescent="0.25">
      <c r="A38" s="27" t="s">
        <v>76</v>
      </c>
      <c r="B38" s="109" t="s">
        <v>77</v>
      </c>
      <c r="C38" s="27" t="s">
        <v>78</v>
      </c>
    </row>
    <row r="39" spans="1:3" x14ac:dyDescent="0.25">
      <c r="A39" s="14" t="s">
        <v>79</v>
      </c>
      <c r="B39" s="110" t="s">
        <v>80</v>
      </c>
      <c r="C39" s="14" t="s">
        <v>81</v>
      </c>
    </row>
    <row r="40" spans="1:3" x14ac:dyDescent="0.25">
      <c r="A40" s="27" t="s">
        <v>82</v>
      </c>
      <c r="B40" s="109" t="s">
        <v>83</v>
      </c>
      <c r="C40" s="27" t="s">
        <v>84</v>
      </c>
    </row>
    <row r="41" spans="1:3" x14ac:dyDescent="0.25">
      <c r="A41" s="14" t="s">
        <v>85</v>
      </c>
      <c r="B41" s="110" t="s">
        <v>86</v>
      </c>
      <c r="C41" s="14" t="s">
        <v>87</v>
      </c>
    </row>
    <row r="42" spans="1:3" x14ac:dyDescent="0.25">
      <c r="A42" s="27" t="s">
        <v>88</v>
      </c>
      <c r="B42" s="109" t="s">
        <v>89</v>
      </c>
      <c r="C42" s="27" t="s">
        <v>90</v>
      </c>
    </row>
    <row r="43" spans="1:3" x14ac:dyDescent="0.25">
      <c r="A43" s="14" t="s">
        <v>91</v>
      </c>
      <c r="B43" s="110" t="s">
        <v>92</v>
      </c>
      <c r="C43" s="14" t="s">
        <v>93</v>
      </c>
    </row>
    <row r="44" spans="1:3" x14ac:dyDescent="0.25">
      <c r="A44" s="27" t="s">
        <v>94</v>
      </c>
      <c r="B44" s="109" t="s">
        <v>95</v>
      </c>
      <c r="C44" s="27" t="s">
        <v>96</v>
      </c>
    </row>
    <row r="45" spans="1:3" ht="15.75" thickBot="1" x14ac:dyDescent="0.3">
      <c r="A45" s="97" t="s">
        <v>97</v>
      </c>
      <c r="B45" s="111" t="s">
        <v>98</v>
      </c>
      <c r="C45" s="97" t="s">
        <v>99</v>
      </c>
    </row>
  </sheetData>
  <sortState xmlns:xlrd2="http://schemas.microsoft.com/office/spreadsheetml/2017/richdata2" ref="A22:C45">
    <sortCondition ref="A21:A45"/>
  </sortState>
  <hyperlinks>
    <hyperlink ref="B27" r:id="rId1" xr:uid="{F51B856F-080A-4787-BA4D-55E3B061C24C}"/>
    <hyperlink ref="B37" r:id="rId2" xr:uid="{FBF80B6D-2377-4861-80A2-9FD190A0EC00}"/>
    <hyperlink ref="B38" r:id="rId3" xr:uid="{302AAC29-B74E-46A5-995F-0464F16BC619}"/>
    <hyperlink ref="B33" r:id="rId4" xr:uid="{CE4FE071-06E0-4257-85DD-BFF92742BABD}"/>
    <hyperlink ref="B36" r:id="rId5" xr:uid="{A7990272-967A-4843-B7A3-32A3B33860E1}"/>
    <hyperlink ref="B35" r:id="rId6" location="REV-PROC-2021-36" xr:uid="{8F91803B-F6EA-4D58-992E-70A313DEAAC5}"/>
    <hyperlink ref="B39" r:id="rId7" xr:uid="{90089F4B-C2D6-45F2-9F72-7568EF13C295}"/>
    <hyperlink ref="B40" r:id="rId8" xr:uid="{D9E30168-831D-43FC-A8E4-45ED8706CBC3}"/>
    <hyperlink ref="B30" r:id="rId9" xr:uid="{936D248E-511D-47B6-B25C-8C220B22F01D}"/>
    <hyperlink ref="B31" r:id="rId10" xr:uid="{84A4B7A7-0E90-4DBF-87C0-C655E7906784}"/>
    <hyperlink ref="B32" r:id="rId11" xr:uid="{0680B1EE-8F9A-4519-AC4A-0243552FE81D}"/>
    <hyperlink ref="B34" r:id="rId12" xr:uid="{5D5C7CE9-3678-4000-A6E7-713EA9458F00}"/>
    <hyperlink ref="B29" r:id="rId13" location="p-73" xr:uid="{65471ED3-B2EF-4F38-9365-5C9C47AAB295}"/>
    <hyperlink ref="B42" r:id="rId14" xr:uid="{7550B144-330E-45CC-82B3-3A07094D5DD4}"/>
    <hyperlink ref="B43" r:id="rId15" xr:uid="{8AF2F70A-1568-4C4A-AD3A-4A4185BF7F99}"/>
    <hyperlink ref="B45" r:id="rId16" xr:uid="{D62A9A92-48A8-40DB-B803-83D6AB35B310}"/>
    <hyperlink ref="B22" r:id="rId17" xr:uid="{DB2B5154-D6F8-44C8-9FF2-7B4A1734CC62}"/>
    <hyperlink ref="B28" r:id="rId18" xr:uid="{053DE9EC-A9B0-464C-AA0B-BC096864CC50}"/>
    <hyperlink ref="B44" r:id="rId19" xr:uid="{D7121169-9A83-4F96-93EC-9B78B5A48C5E}"/>
    <hyperlink ref="B41" r:id="rId20" xr:uid="{7521A6BB-A130-4D1A-B854-5D75D51B00DA}"/>
    <hyperlink ref="B23" r:id="rId21" xr:uid="{077FBFAE-3F92-D140-ACA3-D91E14416FCB}"/>
    <hyperlink ref="B24" r:id="rId22" xr:uid="{B7038E16-E3E6-124E-B8CE-C87EDA2A255B}"/>
    <hyperlink ref="B25" r:id="rId23" xr:uid="{74722E0D-E52B-8142-A17E-A23BE99DE09E}"/>
    <hyperlink ref="B26" r:id="rId24" xr:uid="{B6AECF35-DE54-F24A-B468-FDFB5B762C5F}"/>
  </hyperlinks>
  <printOptions horizontalCentered="1"/>
  <pageMargins left="0.5" right="0.5" top="1" bottom="1" header="0.4" footer="0.4"/>
  <pageSetup scale="70" orientation="landscape" r:id="rId25"/>
  <headerFooter scaleWithDoc="0">
    <oddHeader>&amp;L&amp;G&amp;C&amp;"Calibri,Bold"&amp;10&amp;K427A73CRUNCHING NUMBER$&amp;"Calibri (Body),Regular"&amp;9&amp;K427A73
&amp;"Calibri,Bold"&amp;11&amp;A&amp;R&amp;"Calibri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(Body),Regular"&amp;9&amp;K015796&amp;P&amp;R&amp;"System Font,Regular"&amp;10&amp;K000000&amp;G</oddFooter>
  </headerFooter>
  <drawing r:id="rId26"/>
  <legacyDrawingHF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608BD-3302-4092-8C4E-69DD5E40959C}">
  <sheetPr>
    <pageSetUpPr fitToPage="1"/>
  </sheetPr>
  <dimension ref="A1:N25"/>
  <sheetViews>
    <sheetView view="pageLayout" topLeftCell="A5" zoomScaleNormal="100" workbookViewId="0">
      <selection activeCell="AD26" sqref="AD26"/>
    </sheetView>
  </sheetViews>
  <sheetFormatPr defaultColWidth="1.28515625" defaultRowHeight="15" x14ac:dyDescent="0.25"/>
  <cols>
    <col min="1" max="1" width="21.7109375" customWidth="1"/>
    <col min="2" max="3" width="12.85546875" customWidth="1"/>
    <col min="4" max="4" width="3" customWidth="1"/>
    <col min="5" max="5" width="9.7109375" style="4" customWidth="1"/>
    <col min="6" max="12" width="11" customWidth="1"/>
  </cols>
  <sheetData>
    <row r="1" spans="1:14" ht="18" customHeight="1" x14ac:dyDescent="0.25">
      <c r="A1" s="200" t="s">
        <v>424</v>
      </c>
      <c r="B1" s="200"/>
      <c r="C1" s="200"/>
      <c r="D1" s="14"/>
      <c r="E1" s="26"/>
      <c r="F1" s="209"/>
      <c r="G1" s="209"/>
      <c r="H1" s="209"/>
      <c r="I1" s="209"/>
      <c r="J1" s="209"/>
      <c r="K1" s="209"/>
      <c r="L1" s="209"/>
    </row>
    <row r="2" spans="1:14" ht="18" customHeight="1" x14ac:dyDescent="0.25">
      <c r="A2" s="14"/>
      <c r="B2" s="208">
        <v>2023</v>
      </c>
      <c r="C2" s="208"/>
      <c r="D2" s="14"/>
      <c r="E2" s="26"/>
      <c r="F2" s="211" t="s">
        <v>425</v>
      </c>
      <c r="G2" s="211"/>
      <c r="H2" s="211"/>
      <c r="I2" s="211"/>
      <c r="J2" s="211"/>
      <c r="K2" s="211"/>
      <c r="L2" s="211"/>
      <c r="M2" s="3"/>
      <c r="N2" s="3"/>
    </row>
    <row r="3" spans="1:14" ht="35.1" customHeight="1" x14ac:dyDescent="0.25">
      <c r="A3" s="28" t="s">
        <v>426</v>
      </c>
      <c r="B3" s="29" t="s">
        <v>427</v>
      </c>
      <c r="C3" s="29" t="s">
        <v>428</v>
      </c>
      <c r="D3" s="14"/>
      <c r="E3" s="153" t="s">
        <v>429</v>
      </c>
      <c r="F3" s="30">
        <v>1</v>
      </c>
      <c r="G3" s="30">
        <v>1.33</v>
      </c>
      <c r="H3" s="30">
        <v>1.5</v>
      </c>
      <c r="I3" s="30">
        <v>2</v>
      </c>
      <c r="J3" s="30">
        <v>2.5</v>
      </c>
      <c r="K3" s="30">
        <v>3</v>
      </c>
      <c r="L3" s="30">
        <v>4</v>
      </c>
    </row>
    <row r="4" spans="1:14" x14ac:dyDescent="0.25">
      <c r="A4" s="40" t="s">
        <v>430</v>
      </c>
      <c r="B4" s="32">
        <v>0</v>
      </c>
      <c r="C4" s="32">
        <v>0</v>
      </c>
      <c r="D4" s="14"/>
      <c r="E4" s="33">
        <v>1</v>
      </c>
      <c r="F4" s="34">
        <v>13590</v>
      </c>
      <c r="G4" s="35">
        <f>F4*$G$3</f>
        <v>18074.7</v>
      </c>
      <c r="H4" s="35">
        <f>F4*$H$3</f>
        <v>20385</v>
      </c>
      <c r="I4" s="35">
        <f>F4*$I$3</f>
        <v>27180</v>
      </c>
      <c r="J4" s="35">
        <f>F4*$J$3</f>
        <v>33975</v>
      </c>
      <c r="K4" s="35">
        <f>F4*$K$3</f>
        <v>40770</v>
      </c>
      <c r="L4" s="35">
        <f>F4*$L$3</f>
        <v>54360</v>
      </c>
    </row>
    <row r="5" spans="1:14" x14ac:dyDescent="0.25">
      <c r="A5" s="31" t="s">
        <v>431</v>
      </c>
      <c r="B5" s="36">
        <v>0</v>
      </c>
      <c r="C5" s="36">
        <v>0</v>
      </c>
      <c r="D5" s="14"/>
      <c r="E5" s="5">
        <v>2</v>
      </c>
      <c r="F5" s="37">
        <v>18310</v>
      </c>
      <c r="G5" s="38">
        <f t="shared" ref="G5:G11" si="0">F5*$G$3</f>
        <v>24352.300000000003</v>
      </c>
      <c r="H5" s="38">
        <f t="shared" ref="H5:H11" si="1">F5*$H$3</f>
        <v>27465</v>
      </c>
      <c r="I5" s="38">
        <f t="shared" ref="I5:I11" si="2">F5*$I$3</f>
        <v>36620</v>
      </c>
      <c r="J5" s="38">
        <f t="shared" ref="J5:J11" si="3">F5*$J$3</f>
        <v>45775</v>
      </c>
      <c r="K5" s="38">
        <f t="shared" ref="K5:K11" si="4">F5*$K$3</f>
        <v>54930</v>
      </c>
      <c r="L5" s="38">
        <f t="shared" ref="L5:L11" si="5">F5*$L$3</f>
        <v>73240</v>
      </c>
    </row>
    <row r="6" spans="1:14" x14ac:dyDescent="0.25">
      <c r="A6" s="40" t="s">
        <v>432</v>
      </c>
      <c r="B6" s="32">
        <v>0</v>
      </c>
      <c r="C6" s="32">
        <v>0.02</v>
      </c>
      <c r="D6" s="14"/>
      <c r="E6" s="33">
        <v>3</v>
      </c>
      <c r="F6" s="34">
        <v>23030</v>
      </c>
      <c r="G6" s="35">
        <f t="shared" si="0"/>
        <v>30629.9</v>
      </c>
      <c r="H6" s="35">
        <f t="shared" si="1"/>
        <v>34545</v>
      </c>
      <c r="I6" s="35">
        <f t="shared" si="2"/>
        <v>46060</v>
      </c>
      <c r="J6" s="35">
        <f t="shared" si="3"/>
        <v>57575</v>
      </c>
      <c r="K6" s="35">
        <f t="shared" si="4"/>
        <v>69090</v>
      </c>
      <c r="L6" s="35">
        <f t="shared" si="5"/>
        <v>92120</v>
      </c>
    </row>
    <row r="7" spans="1:14" x14ac:dyDescent="0.25">
      <c r="A7" s="31" t="s">
        <v>433</v>
      </c>
      <c r="B7" s="36">
        <v>0.02</v>
      </c>
      <c r="C7" s="36">
        <v>0.04</v>
      </c>
      <c r="D7" s="14"/>
      <c r="E7" s="5">
        <v>4</v>
      </c>
      <c r="F7" s="37">
        <v>27750</v>
      </c>
      <c r="G7" s="38">
        <f t="shared" si="0"/>
        <v>36907.5</v>
      </c>
      <c r="H7" s="38">
        <f t="shared" si="1"/>
        <v>41625</v>
      </c>
      <c r="I7" s="38">
        <f t="shared" si="2"/>
        <v>55500</v>
      </c>
      <c r="J7" s="38">
        <f t="shared" si="3"/>
        <v>69375</v>
      </c>
      <c r="K7" s="38">
        <f t="shared" si="4"/>
        <v>83250</v>
      </c>
      <c r="L7" s="38">
        <f t="shared" si="5"/>
        <v>111000</v>
      </c>
    </row>
    <row r="8" spans="1:14" x14ac:dyDescent="0.25">
      <c r="A8" s="40" t="s">
        <v>434</v>
      </c>
      <c r="B8" s="32">
        <v>0.04</v>
      </c>
      <c r="C8" s="32">
        <v>0.06</v>
      </c>
      <c r="D8" s="14"/>
      <c r="E8" s="33">
        <v>5</v>
      </c>
      <c r="F8" s="34">
        <v>32470</v>
      </c>
      <c r="G8" s="35">
        <f t="shared" si="0"/>
        <v>43185.100000000006</v>
      </c>
      <c r="H8" s="35">
        <f t="shared" si="1"/>
        <v>48705</v>
      </c>
      <c r="I8" s="35">
        <f t="shared" si="2"/>
        <v>64940</v>
      </c>
      <c r="J8" s="35">
        <f t="shared" si="3"/>
        <v>81175</v>
      </c>
      <c r="K8" s="35">
        <f t="shared" si="4"/>
        <v>97410</v>
      </c>
      <c r="L8" s="35">
        <f t="shared" si="5"/>
        <v>129880</v>
      </c>
    </row>
    <row r="9" spans="1:14" x14ac:dyDescent="0.25">
      <c r="A9" s="31" t="s">
        <v>435</v>
      </c>
      <c r="B9" s="36">
        <v>0.06</v>
      </c>
      <c r="C9" s="36">
        <v>8.5000000000000006E-2</v>
      </c>
      <c r="D9" s="14"/>
      <c r="E9" s="5">
        <v>6</v>
      </c>
      <c r="F9" s="37">
        <v>37190</v>
      </c>
      <c r="G9" s="38">
        <f t="shared" si="0"/>
        <v>49462.700000000004</v>
      </c>
      <c r="H9" s="38">
        <f t="shared" si="1"/>
        <v>55785</v>
      </c>
      <c r="I9" s="38">
        <f t="shared" si="2"/>
        <v>74380</v>
      </c>
      <c r="J9" s="38">
        <f t="shared" si="3"/>
        <v>92975</v>
      </c>
      <c r="K9" s="38">
        <f t="shared" si="4"/>
        <v>111570</v>
      </c>
      <c r="L9" s="38">
        <f t="shared" si="5"/>
        <v>148760</v>
      </c>
    </row>
    <row r="10" spans="1:14" x14ac:dyDescent="0.25">
      <c r="A10" s="40" t="s">
        <v>436</v>
      </c>
      <c r="B10" s="32">
        <v>8.5000000000000006E-2</v>
      </c>
      <c r="C10" s="32">
        <v>8.5000000000000006E-2</v>
      </c>
      <c r="D10" s="14"/>
      <c r="E10" s="33">
        <v>7</v>
      </c>
      <c r="F10" s="34">
        <v>41910</v>
      </c>
      <c r="G10" s="35">
        <f t="shared" si="0"/>
        <v>55740.3</v>
      </c>
      <c r="H10" s="35">
        <f t="shared" si="1"/>
        <v>62865</v>
      </c>
      <c r="I10" s="35">
        <f t="shared" si="2"/>
        <v>83820</v>
      </c>
      <c r="J10" s="35">
        <f t="shared" si="3"/>
        <v>104775</v>
      </c>
      <c r="K10" s="35">
        <f t="shared" si="4"/>
        <v>125730</v>
      </c>
      <c r="L10" s="35">
        <f t="shared" si="5"/>
        <v>167640</v>
      </c>
    </row>
    <row r="11" spans="1:14" x14ac:dyDescent="0.25">
      <c r="A11" s="206" t="s">
        <v>437</v>
      </c>
      <c r="B11" s="206"/>
      <c r="C11" s="206"/>
      <c r="D11" s="14"/>
      <c r="E11" s="5">
        <v>8</v>
      </c>
      <c r="F11" s="39">
        <v>46630</v>
      </c>
      <c r="G11" s="38">
        <f t="shared" si="0"/>
        <v>62017.9</v>
      </c>
      <c r="H11" s="38">
        <f t="shared" si="1"/>
        <v>69945</v>
      </c>
      <c r="I11" s="38">
        <f t="shared" si="2"/>
        <v>93260</v>
      </c>
      <c r="J11" s="38">
        <f t="shared" si="3"/>
        <v>116575</v>
      </c>
      <c r="K11" s="38">
        <f t="shared" si="4"/>
        <v>139890</v>
      </c>
      <c r="L11" s="38">
        <f t="shared" si="5"/>
        <v>186520</v>
      </c>
    </row>
    <row r="12" spans="1:14" ht="15.75" thickBot="1" x14ac:dyDescent="0.3">
      <c r="A12" s="206"/>
      <c r="B12" s="206"/>
      <c r="C12" s="206"/>
      <c r="D12" s="14"/>
      <c r="E12" s="207" t="s">
        <v>438</v>
      </c>
      <c r="F12" s="207"/>
      <c r="G12" s="207"/>
      <c r="H12" s="207"/>
      <c r="I12" s="207"/>
      <c r="J12" s="207"/>
      <c r="K12" s="207"/>
      <c r="L12" s="207"/>
    </row>
    <row r="13" spans="1:14" x14ac:dyDescent="0.25">
      <c r="A13" s="14"/>
      <c r="B13" s="14"/>
      <c r="C13" s="14"/>
      <c r="D13" s="14"/>
      <c r="E13" s="26"/>
      <c r="F13" s="14"/>
      <c r="G13" s="14"/>
      <c r="H13" s="14"/>
      <c r="I13" s="14"/>
      <c r="J13" s="14"/>
      <c r="K13" s="14"/>
      <c r="L13" s="14"/>
    </row>
    <row r="14" spans="1:14" ht="15.95" customHeight="1" x14ac:dyDescent="0.25">
      <c r="A14" s="200" t="s">
        <v>424</v>
      </c>
      <c r="B14" s="200"/>
      <c r="C14" s="200"/>
      <c r="D14" s="14"/>
      <c r="E14" s="26"/>
      <c r="F14" s="14"/>
      <c r="G14" s="14"/>
      <c r="H14" s="14"/>
      <c r="I14" s="14"/>
      <c r="J14" s="14"/>
      <c r="K14" s="14"/>
      <c r="L14" s="14"/>
    </row>
    <row r="15" spans="1:14" x14ac:dyDescent="0.25">
      <c r="A15" s="14"/>
      <c r="B15" s="208">
        <v>2022</v>
      </c>
      <c r="C15" s="208"/>
      <c r="D15" s="14"/>
      <c r="E15" s="5"/>
      <c r="F15" s="210" t="s">
        <v>439</v>
      </c>
      <c r="G15" s="210"/>
      <c r="H15" s="210"/>
      <c r="I15" s="210"/>
      <c r="J15" s="210"/>
      <c r="K15" s="210"/>
      <c r="L15" s="210"/>
    </row>
    <row r="16" spans="1:14" ht="36" customHeight="1" x14ac:dyDescent="0.25">
      <c r="A16" s="28" t="s">
        <v>426</v>
      </c>
      <c r="B16" s="29" t="s">
        <v>427</v>
      </c>
      <c r="C16" s="29" t="s">
        <v>428</v>
      </c>
      <c r="D16" s="14"/>
      <c r="E16" s="153" t="s">
        <v>429</v>
      </c>
      <c r="F16" s="30">
        <v>1</v>
      </c>
      <c r="G16" s="30">
        <v>1.33</v>
      </c>
      <c r="H16" s="30">
        <v>1.5</v>
      </c>
      <c r="I16" s="30">
        <v>2</v>
      </c>
      <c r="J16" s="30">
        <v>2.5</v>
      </c>
      <c r="K16" s="30">
        <v>3</v>
      </c>
      <c r="L16" s="30">
        <v>4</v>
      </c>
    </row>
    <row r="17" spans="1:12" x14ac:dyDescent="0.25">
      <c r="A17" s="40" t="s">
        <v>430</v>
      </c>
      <c r="B17" s="32">
        <v>0</v>
      </c>
      <c r="C17" s="32">
        <v>0</v>
      </c>
      <c r="D17" s="14"/>
      <c r="E17" s="33">
        <v>1</v>
      </c>
      <c r="F17" s="34">
        <v>12880</v>
      </c>
      <c r="G17" s="35">
        <f>F17*$G$3</f>
        <v>17130.400000000001</v>
      </c>
      <c r="H17" s="35">
        <f>F17*$H$3</f>
        <v>19320</v>
      </c>
      <c r="I17" s="35">
        <f>F17*$I$3</f>
        <v>25760</v>
      </c>
      <c r="J17" s="35">
        <f>F17*$J$3</f>
        <v>32200</v>
      </c>
      <c r="K17" s="35">
        <f>F17*$K$3</f>
        <v>38640</v>
      </c>
      <c r="L17" s="35">
        <f>F17*$L$3</f>
        <v>51520</v>
      </c>
    </row>
    <row r="18" spans="1:12" x14ac:dyDescent="0.25">
      <c r="A18" s="31" t="s">
        <v>431</v>
      </c>
      <c r="B18" s="36">
        <v>0</v>
      </c>
      <c r="C18" s="36">
        <v>0</v>
      </c>
      <c r="D18" s="14"/>
      <c r="E18" s="5">
        <v>2</v>
      </c>
      <c r="F18" s="37">
        <v>17420</v>
      </c>
      <c r="G18" s="38">
        <f t="shared" ref="G18:G24" si="6">F18*$G$3</f>
        <v>23168.600000000002</v>
      </c>
      <c r="H18" s="38">
        <f t="shared" ref="H18:H24" si="7">F18*$H$3</f>
        <v>26130</v>
      </c>
      <c r="I18" s="38">
        <f t="shared" ref="I18:I24" si="8">F18*$I$3</f>
        <v>34840</v>
      </c>
      <c r="J18" s="38">
        <f t="shared" ref="J18:J24" si="9">F18*$J$3</f>
        <v>43550</v>
      </c>
      <c r="K18" s="38">
        <f t="shared" ref="K18:K24" si="10">F18*$K$3</f>
        <v>52260</v>
      </c>
      <c r="L18" s="38">
        <f t="shared" ref="L18:L24" si="11">F18*$L$3</f>
        <v>69680</v>
      </c>
    </row>
    <row r="19" spans="1:12" x14ac:dyDescent="0.25">
      <c r="A19" s="40" t="s">
        <v>432</v>
      </c>
      <c r="B19" s="32">
        <v>0</v>
      </c>
      <c r="C19" s="32">
        <v>0.02</v>
      </c>
      <c r="D19" s="14"/>
      <c r="E19" s="33">
        <v>3</v>
      </c>
      <c r="F19" s="34">
        <v>21960</v>
      </c>
      <c r="G19" s="35">
        <f t="shared" si="6"/>
        <v>29206.800000000003</v>
      </c>
      <c r="H19" s="35">
        <f t="shared" si="7"/>
        <v>32940</v>
      </c>
      <c r="I19" s="35">
        <f t="shared" si="8"/>
        <v>43920</v>
      </c>
      <c r="J19" s="35">
        <f t="shared" si="9"/>
        <v>54900</v>
      </c>
      <c r="K19" s="35">
        <f t="shared" si="10"/>
        <v>65880</v>
      </c>
      <c r="L19" s="35">
        <f t="shared" si="11"/>
        <v>87840</v>
      </c>
    </row>
    <row r="20" spans="1:12" x14ac:dyDescent="0.25">
      <c r="A20" s="31" t="s">
        <v>433</v>
      </c>
      <c r="B20" s="36">
        <v>0.02</v>
      </c>
      <c r="C20" s="36">
        <v>0.04</v>
      </c>
      <c r="D20" s="14"/>
      <c r="E20" s="5">
        <v>4</v>
      </c>
      <c r="F20" s="37">
        <v>26500</v>
      </c>
      <c r="G20" s="38">
        <f t="shared" si="6"/>
        <v>35245</v>
      </c>
      <c r="H20" s="38">
        <f t="shared" si="7"/>
        <v>39750</v>
      </c>
      <c r="I20" s="38">
        <f t="shared" si="8"/>
        <v>53000</v>
      </c>
      <c r="J20" s="38">
        <f t="shared" si="9"/>
        <v>66250</v>
      </c>
      <c r="K20" s="38">
        <f t="shared" si="10"/>
        <v>79500</v>
      </c>
      <c r="L20" s="38">
        <f t="shared" si="11"/>
        <v>106000</v>
      </c>
    </row>
    <row r="21" spans="1:12" x14ac:dyDescent="0.25">
      <c r="A21" s="40" t="s">
        <v>434</v>
      </c>
      <c r="B21" s="32">
        <v>0.04</v>
      </c>
      <c r="C21" s="32">
        <v>0.06</v>
      </c>
      <c r="D21" s="14"/>
      <c r="E21" s="33">
        <v>5</v>
      </c>
      <c r="F21" s="34">
        <v>31040</v>
      </c>
      <c r="G21" s="35">
        <f t="shared" si="6"/>
        <v>41283.200000000004</v>
      </c>
      <c r="H21" s="35">
        <f t="shared" si="7"/>
        <v>46560</v>
      </c>
      <c r="I21" s="35">
        <f t="shared" si="8"/>
        <v>62080</v>
      </c>
      <c r="J21" s="35">
        <f t="shared" si="9"/>
        <v>77600</v>
      </c>
      <c r="K21" s="35">
        <f t="shared" si="10"/>
        <v>93120</v>
      </c>
      <c r="L21" s="35">
        <f t="shared" si="11"/>
        <v>124160</v>
      </c>
    </row>
    <row r="22" spans="1:12" x14ac:dyDescent="0.25">
      <c r="A22" s="31" t="s">
        <v>435</v>
      </c>
      <c r="B22" s="36">
        <v>0.06</v>
      </c>
      <c r="C22" s="36">
        <v>8.5000000000000006E-2</v>
      </c>
      <c r="D22" s="14"/>
      <c r="E22" s="5">
        <v>6</v>
      </c>
      <c r="F22" s="37">
        <v>35580</v>
      </c>
      <c r="G22" s="38">
        <f t="shared" si="6"/>
        <v>47321.4</v>
      </c>
      <c r="H22" s="38">
        <f t="shared" si="7"/>
        <v>53370</v>
      </c>
      <c r="I22" s="38">
        <f t="shared" si="8"/>
        <v>71160</v>
      </c>
      <c r="J22" s="38">
        <f t="shared" si="9"/>
        <v>88950</v>
      </c>
      <c r="K22" s="38">
        <f t="shared" si="10"/>
        <v>106740</v>
      </c>
      <c r="L22" s="38">
        <f t="shared" si="11"/>
        <v>142320</v>
      </c>
    </row>
    <row r="23" spans="1:12" x14ac:dyDescent="0.25">
      <c r="A23" s="40" t="s">
        <v>436</v>
      </c>
      <c r="B23" s="32">
        <v>8.5000000000000006E-2</v>
      </c>
      <c r="C23" s="32">
        <v>8.5000000000000006E-2</v>
      </c>
      <c r="D23" s="14"/>
      <c r="E23" s="33">
        <v>7</v>
      </c>
      <c r="F23" s="34">
        <v>40120</v>
      </c>
      <c r="G23" s="35">
        <f t="shared" si="6"/>
        <v>53359.600000000006</v>
      </c>
      <c r="H23" s="35">
        <f t="shared" si="7"/>
        <v>60180</v>
      </c>
      <c r="I23" s="35">
        <f t="shared" si="8"/>
        <v>80240</v>
      </c>
      <c r="J23" s="35">
        <f t="shared" si="9"/>
        <v>100300</v>
      </c>
      <c r="K23" s="35">
        <f t="shared" si="10"/>
        <v>120360</v>
      </c>
      <c r="L23" s="35">
        <f t="shared" si="11"/>
        <v>160480</v>
      </c>
    </row>
    <row r="24" spans="1:12" ht="15" customHeight="1" x14ac:dyDescent="0.25">
      <c r="A24" s="206" t="s">
        <v>576</v>
      </c>
      <c r="B24" s="206"/>
      <c r="C24" s="206"/>
      <c r="D24" s="14"/>
      <c r="E24" s="5">
        <v>8</v>
      </c>
      <c r="F24" s="39">
        <v>44660</v>
      </c>
      <c r="G24" s="38">
        <f t="shared" si="6"/>
        <v>59397.8</v>
      </c>
      <c r="H24" s="38">
        <f t="shared" si="7"/>
        <v>66990</v>
      </c>
      <c r="I24" s="38">
        <f t="shared" si="8"/>
        <v>89320</v>
      </c>
      <c r="J24" s="38">
        <f t="shared" si="9"/>
        <v>111650</v>
      </c>
      <c r="K24" s="38">
        <f t="shared" si="10"/>
        <v>133980</v>
      </c>
      <c r="L24" s="38">
        <f t="shared" si="11"/>
        <v>178640</v>
      </c>
    </row>
    <row r="25" spans="1:12" ht="15.75" thickBot="1" x14ac:dyDescent="0.3">
      <c r="A25" s="206"/>
      <c r="B25" s="206"/>
      <c r="C25" s="206"/>
      <c r="D25" s="14"/>
      <c r="E25" s="207" t="s">
        <v>440</v>
      </c>
      <c r="F25" s="207"/>
      <c r="G25" s="207"/>
      <c r="H25" s="207"/>
      <c r="I25" s="207"/>
      <c r="J25" s="207"/>
      <c r="K25" s="207"/>
      <c r="L25" s="207"/>
    </row>
  </sheetData>
  <mergeCells count="11">
    <mergeCell ref="A24:C25"/>
    <mergeCell ref="E12:L12"/>
    <mergeCell ref="E25:L25"/>
    <mergeCell ref="A1:C1"/>
    <mergeCell ref="A14:C14"/>
    <mergeCell ref="B15:C15"/>
    <mergeCell ref="A11:C12"/>
    <mergeCell ref="F1:L1"/>
    <mergeCell ref="B2:C2"/>
    <mergeCell ref="F15:L15"/>
    <mergeCell ref="F2:L2"/>
  </mergeCells>
  <printOptions horizontalCentered="1"/>
  <pageMargins left="0.5" right="0.5" top="1" bottom="1" header="0.4" footer="0.4"/>
  <pageSetup scale="92" orientation="landscape"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2E745-B821-468E-88DE-F195F51726CD}">
  <sheetPr>
    <pageSetUpPr fitToPage="1"/>
  </sheetPr>
  <dimension ref="A1:K50"/>
  <sheetViews>
    <sheetView showWhiteSpace="0" view="pageLayout" topLeftCell="A29" zoomScaleNormal="100" workbookViewId="0">
      <selection activeCell="E3" sqref="E3"/>
    </sheetView>
  </sheetViews>
  <sheetFormatPr defaultColWidth="3.85546875" defaultRowHeight="15" x14ac:dyDescent="0.25"/>
  <cols>
    <col min="1" max="1" width="39.42578125" customWidth="1"/>
    <col min="2" max="4" width="16.7109375" style="6" customWidth="1"/>
    <col min="5" max="5" width="12.42578125" customWidth="1"/>
    <col min="6" max="7" width="14.28515625" customWidth="1"/>
    <col min="8" max="11" width="14.28515625" style="2" customWidth="1"/>
    <col min="12" max="12" width="37.140625" customWidth="1"/>
  </cols>
  <sheetData>
    <row r="1" spans="1:11" x14ac:dyDescent="0.25">
      <c r="A1" s="147"/>
      <c r="B1" s="147">
        <v>2023</v>
      </c>
      <c r="C1" s="147">
        <v>2022</v>
      </c>
      <c r="D1" s="147">
        <v>2021</v>
      </c>
      <c r="F1" s="197" t="s">
        <v>441</v>
      </c>
      <c r="G1" s="197"/>
      <c r="H1" s="197"/>
      <c r="I1" s="197"/>
      <c r="J1" s="197"/>
      <c r="K1" s="197"/>
    </row>
    <row r="2" spans="1:11" s="7" customFormat="1" ht="34.5" customHeight="1" x14ac:dyDescent="0.25">
      <c r="A2" s="203" t="s">
        <v>442</v>
      </c>
      <c r="B2" s="203"/>
      <c r="C2" s="203"/>
      <c r="D2" s="203"/>
      <c r="F2" s="153" t="s">
        <v>443</v>
      </c>
      <c r="G2" s="153" t="s">
        <v>444</v>
      </c>
      <c r="H2" s="47" t="s">
        <v>445</v>
      </c>
      <c r="I2" s="47" t="s">
        <v>446</v>
      </c>
      <c r="J2" s="47" t="s">
        <v>447</v>
      </c>
      <c r="K2" s="47" t="s">
        <v>448</v>
      </c>
    </row>
    <row r="3" spans="1:11" x14ac:dyDescent="0.25">
      <c r="A3" s="196" t="s">
        <v>449</v>
      </c>
      <c r="B3" s="196"/>
      <c r="C3" s="196"/>
      <c r="D3" s="196"/>
      <c r="F3" s="48">
        <v>2023</v>
      </c>
      <c r="G3" s="34">
        <v>6500</v>
      </c>
      <c r="H3" s="34">
        <v>6500</v>
      </c>
      <c r="I3" s="34">
        <v>1000</v>
      </c>
      <c r="J3" s="34">
        <v>22500</v>
      </c>
      <c r="K3" s="34">
        <v>7500</v>
      </c>
    </row>
    <row r="4" spans="1:11" x14ac:dyDescent="0.25">
      <c r="A4" s="27" t="s">
        <v>450</v>
      </c>
      <c r="B4" s="34">
        <v>6500</v>
      </c>
      <c r="C4" s="34">
        <v>6000</v>
      </c>
      <c r="D4" s="34">
        <v>6000</v>
      </c>
      <c r="F4" s="49">
        <v>2022</v>
      </c>
      <c r="G4" s="37">
        <v>6000</v>
      </c>
      <c r="H4" s="37">
        <v>6000</v>
      </c>
      <c r="I4" s="37">
        <v>1000</v>
      </c>
      <c r="J4" s="37">
        <v>20500</v>
      </c>
      <c r="K4" s="37">
        <v>6500</v>
      </c>
    </row>
    <row r="5" spans="1:11" x14ac:dyDescent="0.25">
      <c r="A5" s="14" t="s">
        <v>451</v>
      </c>
      <c r="B5" s="39">
        <v>1000</v>
      </c>
      <c r="C5" s="39">
        <v>1000</v>
      </c>
      <c r="D5" s="39">
        <v>1000</v>
      </c>
      <c r="F5" s="48">
        <v>2021</v>
      </c>
      <c r="G5" s="34">
        <v>6000</v>
      </c>
      <c r="H5" s="34">
        <v>6000</v>
      </c>
      <c r="I5" s="34">
        <v>1000</v>
      </c>
      <c r="J5" s="34">
        <v>19500</v>
      </c>
      <c r="K5" s="34">
        <v>6500</v>
      </c>
    </row>
    <row r="6" spans="1:11" x14ac:dyDescent="0.25">
      <c r="A6" s="198" t="s">
        <v>452</v>
      </c>
      <c r="B6" s="198"/>
      <c r="C6" s="198"/>
      <c r="D6" s="198"/>
      <c r="F6" s="49">
        <v>2020</v>
      </c>
      <c r="G6" s="37">
        <v>6000</v>
      </c>
      <c r="H6" s="37">
        <v>6000</v>
      </c>
      <c r="I6" s="37">
        <v>1000</v>
      </c>
      <c r="J6" s="37">
        <v>19500</v>
      </c>
      <c r="K6" s="37">
        <v>6500</v>
      </c>
    </row>
    <row r="7" spans="1:11" x14ac:dyDescent="0.25">
      <c r="A7" s="196" t="s">
        <v>453</v>
      </c>
      <c r="B7" s="196"/>
      <c r="C7" s="196"/>
      <c r="D7" s="196"/>
      <c r="F7" s="48">
        <v>2019</v>
      </c>
      <c r="G7" s="34">
        <v>6000</v>
      </c>
      <c r="H7" s="34">
        <v>6000</v>
      </c>
      <c r="I7" s="34">
        <v>1000</v>
      </c>
      <c r="J7" s="34">
        <v>19000</v>
      </c>
      <c r="K7" s="34">
        <v>6000</v>
      </c>
    </row>
    <row r="8" spans="1:11" x14ac:dyDescent="0.25">
      <c r="A8" s="27" t="s">
        <v>16</v>
      </c>
      <c r="B8" s="41" t="s">
        <v>454</v>
      </c>
      <c r="C8" s="41" t="s">
        <v>455</v>
      </c>
      <c r="D8" s="41" t="s">
        <v>456</v>
      </c>
      <c r="F8" s="49">
        <v>2018</v>
      </c>
      <c r="G8" s="37">
        <v>5500</v>
      </c>
      <c r="H8" s="37">
        <v>5500</v>
      </c>
      <c r="I8" s="37">
        <v>1000</v>
      </c>
      <c r="J8" s="37">
        <v>18500</v>
      </c>
      <c r="K8" s="37">
        <v>6000</v>
      </c>
    </row>
    <row r="9" spans="1:11" x14ac:dyDescent="0.25">
      <c r="A9" s="14" t="s">
        <v>18</v>
      </c>
      <c r="B9" s="42" t="s">
        <v>457</v>
      </c>
      <c r="C9" s="43" t="s">
        <v>457</v>
      </c>
      <c r="D9" s="43" t="s">
        <v>457</v>
      </c>
      <c r="F9" s="48">
        <v>2017</v>
      </c>
      <c r="G9" s="34">
        <v>5500</v>
      </c>
      <c r="H9" s="34">
        <v>5500</v>
      </c>
      <c r="I9" s="34">
        <v>1000</v>
      </c>
      <c r="J9" s="34">
        <v>18000</v>
      </c>
      <c r="K9" s="34">
        <v>6000</v>
      </c>
    </row>
    <row r="10" spans="1:11" x14ac:dyDescent="0.25">
      <c r="A10" s="27" t="s">
        <v>458</v>
      </c>
      <c r="B10" s="41" t="s">
        <v>459</v>
      </c>
      <c r="C10" s="41" t="s">
        <v>460</v>
      </c>
      <c r="D10" s="41" t="s">
        <v>461</v>
      </c>
      <c r="F10" s="49">
        <v>2016</v>
      </c>
      <c r="G10" s="37">
        <v>5500</v>
      </c>
      <c r="H10" s="37">
        <v>5500</v>
      </c>
      <c r="I10" s="37">
        <v>1000</v>
      </c>
      <c r="J10" s="37">
        <v>18000</v>
      </c>
      <c r="K10" s="37">
        <v>6000</v>
      </c>
    </row>
    <row r="11" spans="1:11" x14ac:dyDescent="0.25">
      <c r="A11" s="196" t="s">
        <v>462</v>
      </c>
      <c r="B11" s="196"/>
      <c r="C11" s="196"/>
      <c r="D11" s="196"/>
      <c r="F11" s="48">
        <v>2015</v>
      </c>
      <c r="G11" s="34">
        <v>5500</v>
      </c>
      <c r="H11" s="34">
        <v>5500</v>
      </c>
      <c r="I11" s="34">
        <v>1000</v>
      </c>
      <c r="J11" s="34">
        <v>18000</v>
      </c>
      <c r="K11" s="34">
        <v>6000</v>
      </c>
    </row>
    <row r="12" spans="1:11" x14ac:dyDescent="0.25">
      <c r="A12" s="27" t="s">
        <v>463</v>
      </c>
      <c r="B12" s="41" t="s">
        <v>464</v>
      </c>
      <c r="C12" s="41" t="s">
        <v>465</v>
      </c>
      <c r="D12" s="41" t="s">
        <v>466</v>
      </c>
      <c r="F12" s="49">
        <v>2014</v>
      </c>
      <c r="G12" s="37">
        <v>5500</v>
      </c>
      <c r="H12" s="37">
        <v>5500</v>
      </c>
      <c r="I12" s="37">
        <v>1000</v>
      </c>
      <c r="J12" s="37">
        <v>17500</v>
      </c>
      <c r="K12" s="37">
        <v>5500</v>
      </c>
    </row>
    <row r="13" spans="1:11" x14ac:dyDescent="0.25">
      <c r="A13" s="14" t="s">
        <v>18</v>
      </c>
      <c r="B13" s="42" t="s">
        <v>457</v>
      </c>
      <c r="C13" s="43" t="s">
        <v>457</v>
      </c>
      <c r="D13" s="43" t="s">
        <v>457</v>
      </c>
      <c r="F13" s="48">
        <v>2013</v>
      </c>
      <c r="G13" s="34">
        <v>5500</v>
      </c>
      <c r="H13" s="34">
        <v>5500</v>
      </c>
      <c r="I13" s="34">
        <v>1000</v>
      </c>
      <c r="J13" s="34">
        <v>17500</v>
      </c>
      <c r="K13" s="34">
        <v>5500</v>
      </c>
    </row>
    <row r="14" spans="1:11" x14ac:dyDescent="0.25">
      <c r="A14" s="196" t="s">
        <v>467</v>
      </c>
      <c r="B14" s="196"/>
      <c r="C14" s="196"/>
      <c r="D14" s="196"/>
      <c r="F14" s="49">
        <v>2012</v>
      </c>
      <c r="G14" s="37">
        <v>5000</v>
      </c>
      <c r="H14" s="37">
        <v>5000</v>
      </c>
      <c r="I14" s="37">
        <v>1000</v>
      </c>
      <c r="J14" s="37">
        <v>17000</v>
      </c>
      <c r="K14" s="37">
        <v>5500</v>
      </c>
    </row>
    <row r="15" spans="1:11" x14ac:dyDescent="0.25">
      <c r="A15" s="27" t="s">
        <v>463</v>
      </c>
      <c r="B15" s="41" t="s">
        <v>464</v>
      </c>
      <c r="C15" s="41" t="s">
        <v>465</v>
      </c>
      <c r="D15" s="41" t="s">
        <v>466</v>
      </c>
      <c r="F15" s="48">
        <v>2011</v>
      </c>
      <c r="G15" s="34">
        <v>5000</v>
      </c>
      <c r="H15" s="34">
        <v>5000</v>
      </c>
      <c r="I15" s="34">
        <v>1000</v>
      </c>
      <c r="J15" s="34">
        <v>16500</v>
      </c>
      <c r="K15" s="34">
        <v>5500</v>
      </c>
    </row>
    <row r="16" spans="1:11" x14ac:dyDescent="0.25">
      <c r="A16" s="14" t="s">
        <v>468</v>
      </c>
      <c r="B16" s="43" t="s">
        <v>457</v>
      </c>
      <c r="C16" s="43" t="s">
        <v>457</v>
      </c>
      <c r="D16" s="43" t="s">
        <v>457</v>
      </c>
      <c r="F16" s="49">
        <v>2010</v>
      </c>
      <c r="G16" s="37">
        <v>5000</v>
      </c>
      <c r="H16" s="37">
        <v>5000</v>
      </c>
      <c r="I16" s="37">
        <v>1000</v>
      </c>
      <c r="J16" s="37">
        <v>16500</v>
      </c>
      <c r="K16" s="37">
        <v>5500</v>
      </c>
    </row>
    <row r="17" spans="1:11" x14ac:dyDescent="0.25">
      <c r="A17" s="27" t="s">
        <v>469</v>
      </c>
      <c r="B17" s="41" t="s">
        <v>470</v>
      </c>
      <c r="C17" s="41" t="s">
        <v>471</v>
      </c>
      <c r="D17" s="41" t="s">
        <v>472</v>
      </c>
      <c r="F17" s="48">
        <v>2009</v>
      </c>
      <c r="G17" s="34">
        <v>5000</v>
      </c>
      <c r="H17" s="34">
        <v>5000</v>
      </c>
      <c r="I17" s="34">
        <v>1000</v>
      </c>
      <c r="J17" s="34">
        <v>16500</v>
      </c>
      <c r="K17" s="34">
        <v>5500</v>
      </c>
    </row>
    <row r="18" spans="1:11" x14ac:dyDescent="0.25">
      <c r="A18" s="198" t="s">
        <v>473</v>
      </c>
      <c r="B18" s="198"/>
      <c r="C18" s="198"/>
      <c r="D18" s="198"/>
      <c r="F18" s="49">
        <v>2008</v>
      </c>
      <c r="G18" s="37">
        <v>5000</v>
      </c>
      <c r="H18" s="37">
        <v>5000</v>
      </c>
      <c r="I18" s="37">
        <v>1000</v>
      </c>
      <c r="J18" s="37">
        <v>15500</v>
      </c>
      <c r="K18" s="37">
        <v>5000</v>
      </c>
    </row>
    <row r="19" spans="1:11" x14ac:dyDescent="0.25">
      <c r="A19" s="213" t="s">
        <v>474</v>
      </c>
      <c r="B19" s="213"/>
      <c r="C19" s="213"/>
      <c r="D19" s="213"/>
      <c r="F19" s="48">
        <v>2007</v>
      </c>
      <c r="G19" s="34">
        <v>4000</v>
      </c>
      <c r="H19" s="34">
        <v>4000</v>
      </c>
      <c r="I19" s="34">
        <v>1000</v>
      </c>
      <c r="J19" s="34">
        <v>15500</v>
      </c>
      <c r="K19" s="34">
        <v>5000</v>
      </c>
    </row>
    <row r="20" spans="1:11" x14ac:dyDescent="0.25">
      <c r="A20" s="27" t="s">
        <v>475</v>
      </c>
      <c r="B20" s="34">
        <v>66000</v>
      </c>
      <c r="C20" s="34">
        <v>61000</v>
      </c>
      <c r="D20" s="34">
        <v>58000</v>
      </c>
      <c r="F20" s="49">
        <v>2006</v>
      </c>
      <c r="G20" s="37">
        <v>4000</v>
      </c>
      <c r="H20" s="37">
        <v>4000</v>
      </c>
      <c r="I20" s="37">
        <v>1000</v>
      </c>
      <c r="J20" s="37">
        <v>15000</v>
      </c>
      <c r="K20" s="37">
        <v>5000</v>
      </c>
    </row>
    <row r="21" spans="1:11" x14ac:dyDescent="0.25">
      <c r="A21" s="14" t="s">
        <v>476</v>
      </c>
      <c r="B21" s="39">
        <v>330000</v>
      </c>
      <c r="C21" s="39">
        <v>305000</v>
      </c>
      <c r="D21" s="39">
        <v>290000</v>
      </c>
      <c r="F21" s="48">
        <v>2005</v>
      </c>
      <c r="G21" s="34">
        <v>4000</v>
      </c>
      <c r="H21" s="34">
        <v>4000</v>
      </c>
      <c r="I21" s="34">
        <v>500</v>
      </c>
      <c r="J21" s="34">
        <v>14000</v>
      </c>
      <c r="K21" s="34">
        <v>4000</v>
      </c>
    </row>
    <row r="22" spans="1:11" x14ac:dyDescent="0.25">
      <c r="A22" s="27" t="s">
        <v>477</v>
      </c>
      <c r="B22" s="34">
        <v>15500</v>
      </c>
      <c r="C22" s="34">
        <v>14000</v>
      </c>
      <c r="D22" s="34">
        <v>13500</v>
      </c>
      <c r="F22" s="49">
        <v>2004</v>
      </c>
      <c r="G22" s="37">
        <v>3000</v>
      </c>
      <c r="H22" s="37">
        <v>3000</v>
      </c>
      <c r="I22" s="37">
        <v>500</v>
      </c>
      <c r="J22" s="37">
        <v>13000</v>
      </c>
      <c r="K22" s="37">
        <v>3000</v>
      </c>
    </row>
    <row r="23" spans="1:11" x14ac:dyDescent="0.25">
      <c r="A23" s="14" t="s">
        <v>478</v>
      </c>
      <c r="B23" s="39">
        <v>3500</v>
      </c>
      <c r="C23" s="39">
        <v>3000</v>
      </c>
      <c r="D23" s="39">
        <v>3000</v>
      </c>
      <c r="F23" s="48">
        <v>2003</v>
      </c>
      <c r="G23" s="34">
        <v>3000</v>
      </c>
      <c r="H23" s="34">
        <v>3000</v>
      </c>
      <c r="I23" s="34">
        <v>500</v>
      </c>
      <c r="J23" s="34">
        <v>12000</v>
      </c>
      <c r="K23" s="34">
        <v>2000</v>
      </c>
    </row>
    <row r="24" spans="1:11" x14ac:dyDescent="0.25">
      <c r="A24" s="198" t="s">
        <v>479</v>
      </c>
      <c r="B24" s="198"/>
      <c r="C24" s="198"/>
      <c r="D24" s="198"/>
      <c r="F24" s="49">
        <v>2002</v>
      </c>
      <c r="G24" s="37">
        <v>3000</v>
      </c>
      <c r="H24" s="37">
        <v>3000</v>
      </c>
      <c r="I24" s="37">
        <v>500</v>
      </c>
      <c r="J24" s="37">
        <v>11000</v>
      </c>
      <c r="K24" s="37">
        <v>1000</v>
      </c>
    </row>
    <row r="25" spans="1:11" x14ac:dyDescent="0.25">
      <c r="A25" s="196" t="s">
        <v>480</v>
      </c>
      <c r="B25" s="196"/>
      <c r="C25" s="196"/>
      <c r="D25" s="196"/>
      <c r="F25" s="48">
        <v>2001</v>
      </c>
      <c r="G25" s="34">
        <v>2000</v>
      </c>
      <c r="H25" s="34">
        <v>2000</v>
      </c>
      <c r="I25" s="34">
        <v>500</v>
      </c>
      <c r="J25" s="34">
        <v>10500</v>
      </c>
      <c r="K25" s="50"/>
    </row>
    <row r="26" spans="1:11" x14ac:dyDescent="0.25">
      <c r="A26" s="27" t="s">
        <v>481</v>
      </c>
      <c r="B26" s="34">
        <v>22500</v>
      </c>
      <c r="C26" s="34">
        <v>20500</v>
      </c>
      <c r="D26" s="34">
        <v>19500</v>
      </c>
      <c r="F26" s="49">
        <v>2000</v>
      </c>
      <c r="G26" s="37">
        <v>2000</v>
      </c>
      <c r="H26" s="37">
        <v>2000</v>
      </c>
      <c r="I26" s="37">
        <v>500</v>
      </c>
      <c r="J26" s="37">
        <v>10500</v>
      </c>
      <c r="K26" s="50"/>
    </row>
    <row r="27" spans="1:11" x14ac:dyDescent="0.25">
      <c r="A27" s="14" t="s">
        <v>478</v>
      </c>
      <c r="B27" s="39">
        <v>7500</v>
      </c>
      <c r="C27" s="39">
        <v>6500</v>
      </c>
      <c r="D27" s="39">
        <v>6500</v>
      </c>
      <c r="F27" s="48">
        <v>1999</v>
      </c>
      <c r="G27" s="34">
        <v>2000</v>
      </c>
      <c r="H27" s="34">
        <v>2000</v>
      </c>
      <c r="I27" s="34">
        <v>500</v>
      </c>
      <c r="J27" s="34">
        <v>10000</v>
      </c>
      <c r="K27" s="50"/>
    </row>
    <row r="28" spans="1:11" x14ac:dyDescent="0.25">
      <c r="A28" s="27" t="s">
        <v>482</v>
      </c>
      <c r="B28" s="34">
        <v>3500</v>
      </c>
      <c r="C28" s="34">
        <v>3000</v>
      </c>
      <c r="D28" s="34">
        <v>3000</v>
      </c>
      <c r="F28" s="49">
        <v>1998</v>
      </c>
      <c r="G28" s="37">
        <v>2000</v>
      </c>
      <c r="H28" s="37">
        <v>2000</v>
      </c>
      <c r="I28" s="37">
        <v>500</v>
      </c>
      <c r="J28" s="37">
        <v>10000</v>
      </c>
      <c r="K28" s="50"/>
    </row>
    <row r="29" spans="1:11" x14ac:dyDescent="0.25">
      <c r="A29" s="196" t="s">
        <v>483</v>
      </c>
      <c r="B29" s="196"/>
      <c r="C29" s="196"/>
      <c r="D29" s="196"/>
      <c r="F29" s="48">
        <v>1997</v>
      </c>
      <c r="G29" s="34">
        <v>2000</v>
      </c>
      <c r="H29" s="50"/>
      <c r="I29" s="50"/>
      <c r="J29" s="34">
        <v>9500</v>
      </c>
      <c r="K29" s="50"/>
    </row>
    <row r="30" spans="1:11" x14ac:dyDescent="0.25">
      <c r="A30" s="27" t="s">
        <v>484</v>
      </c>
      <c r="B30" s="34">
        <v>66000</v>
      </c>
      <c r="C30" s="34">
        <v>61000</v>
      </c>
      <c r="D30" s="34">
        <v>58000</v>
      </c>
      <c r="F30" s="49">
        <v>1996</v>
      </c>
      <c r="G30" s="37">
        <v>2000</v>
      </c>
      <c r="H30" s="50"/>
      <c r="I30" s="50"/>
      <c r="J30" s="37">
        <v>9500</v>
      </c>
      <c r="K30" s="50"/>
    </row>
    <row r="31" spans="1:11" x14ac:dyDescent="0.25">
      <c r="A31" s="14" t="s">
        <v>485</v>
      </c>
      <c r="B31" s="39">
        <v>330000</v>
      </c>
      <c r="C31" s="39">
        <v>305000</v>
      </c>
      <c r="D31" s="39">
        <v>290000</v>
      </c>
      <c r="F31" s="48">
        <v>1995</v>
      </c>
      <c r="G31" s="34">
        <v>2000</v>
      </c>
      <c r="H31" s="50"/>
      <c r="I31" s="50"/>
      <c r="J31" s="34">
        <v>9240</v>
      </c>
      <c r="K31" s="50"/>
    </row>
    <row r="32" spans="1:11" x14ac:dyDescent="0.25">
      <c r="A32" s="27" t="s">
        <v>486</v>
      </c>
      <c r="B32" s="34">
        <v>150000</v>
      </c>
      <c r="C32" s="34">
        <v>135000</v>
      </c>
      <c r="D32" s="34">
        <v>130000</v>
      </c>
      <c r="F32" s="49">
        <v>1994</v>
      </c>
      <c r="G32" s="37">
        <v>2000</v>
      </c>
      <c r="H32" s="50"/>
      <c r="I32" s="50"/>
      <c r="J32" s="37">
        <v>9240</v>
      </c>
      <c r="K32" s="50"/>
    </row>
    <row r="33" spans="1:11" x14ac:dyDescent="0.25">
      <c r="A33" s="14" t="s">
        <v>487</v>
      </c>
      <c r="B33" s="39">
        <v>215000</v>
      </c>
      <c r="C33" s="39">
        <v>200000</v>
      </c>
      <c r="D33" s="39">
        <v>185000</v>
      </c>
      <c r="F33" s="48">
        <v>1993</v>
      </c>
      <c r="G33" s="34">
        <v>2000</v>
      </c>
      <c r="H33" s="50"/>
      <c r="I33" s="50"/>
      <c r="J33" s="34">
        <v>8994</v>
      </c>
      <c r="K33" s="50"/>
    </row>
    <row r="34" spans="1:11" x14ac:dyDescent="0.25">
      <c r="A34" s="27" t="s">
        <v>488</v>
      </c>
      <c r="B34" s="34">
        <v>750</v>
      </c>
      <c r="C34" s="34">
        <v>650</v>
      </c>
      <c r="D34" s="34">
        <v>650</v>
      </c>
      <c r="F34" s="49">
        <v>1992</v>
      </c>
      <c r="G34" s="37">
        <v>2000</v>
      </c>
      <c r="H34" s="50"/>
      <c r="I34" s="50"/>
      <c r="J34" s="37">
        <v>8728</v>
      </c>
      <c r="K34" s="50"/>
    </row>
    <row r="35" spans="1:11" x14ac:dyDescent="0.25">
      <c r="A35" s="198" t="s">
        <v>489</v>
      </c>
      <c r="B35" s="198"/>
      <c r="C35" s="198"/>
      <c r="D35" s="198"/>
      <c r="F35" s="48">
        <v>1991</v>
      </c>
      <c r="G35" s="34">
        <v>2000</v>
      </c>
      <c r="H35" s="50"/>
      <c r="I35" s="50"/>
      <c r="J35" s="34">
        <v>8475</v>
      </c>
      <c r="K35" s="50"/>
    </row>
    <row r="36" spans="1:11" x14ac:dyDescent="0.25">
      <c r="A36" s="196" t="s">
        <v>17</v>
      </c>
      <c r="B36" s="196"/>
      <c r="C36" s="196"/>
      <c r="D36" s="196"/>
      <c r="F36" s="49">
        <v>1990</v>
      </c>
      <c r="G36" s="37">
        <v>2000</v>
      </c>
      <c r="H36" s="50"/>
      <c r="I36" s="50"/>
      <c r="J36" s="37">
        <v>7979</v>
      </c>
      <c r="K36" s="50"/>
    </row>
    <row r="37" spans="1:11" x14ac:dyDescent="0.25">
      <c r="A37" s="44">
        <v>0.5</v>
      </c>
      <c r="B37" s="44" t="s">
        <v>490</v>
      </c>
      <c r="C37" s="44" t="s">
        <v>491</v>
      </c>
      <c r="D37" s="44" t="s">
        <v>492</v>
      </c>
      <c r="F37" s="48">
        <v>1989</v>
      </c>
      <c r="G37" s="34">
        <v>2000</v>
      </c>
      <c r="H37" s="50"/>
      <c r="I37" s="50"/>
      <c r="J37" s="34">
        <v>7627</v>
      </c>
      <c r="K37" s="50"/>
    </row>
    <row r="38" spans="1:11" x14ac:dyDescent="0.25">
      <c r="A38" s="45">
        <v>0.2</v>
      </c>
      <c r="B38" s="45" t="s">
        <v>493</v>
      </c>
      <c r="C38" s="45" t="s">
        <v>494</v>
      </c>
      <c r="D38" s="45" t="s">
        <v>495</v>
      </c>
      <c r="F38" s="49">
        <v>1988</v>
      </c>
      <c r="G38" s="37">
        <v>2000</v>
      </c>
      <c r="H38" s="50"/>
      <c r="I38" s="50"/>
      <c r="J38" s="37">
        <v>7313</v>
      </c>
      <c r="K38" s="50"/>
    </row>
    <row r="39" spans="1:11" x14ac:dyDescent="0.25">
      <c r="A39" s="44">
        <v>0.1</v>
      </c>
      <c r="B39" s="44" t="s">
        <v>496</v>
      </c>
      <c r="C39" s="44" t="s">
        <v>497</v>
      </c>
      <c r="D39" s="44" t="s">
        <v>498</v>
      </c>
      <c r="F39" s="48">
        <v>1987</v>
      </c>
      <c r="G39" s="34">
        <v>2000</v>
      </c>
      <c r="H39" s="50"/>
      <c r="I39" s="50"/>
      <c r="J39" s="34">
        <v>7000</v>
      </c>
      <c r="K39" s="50"/>
    </row>
    <row r="40" spans="1:11" x14ac:dyDescent="0.25">
      <c r="A40" s="45" t="s">
        <v>499</v>
      </c>
      <c r="B40" s="45" t="s">
        <v>500</v>
      </c>
      <c r="C40" s="45" t="s">
        <v>501</v>
      </c>
      <c r="D40" s="45" t="s">
        <v>502</v>
      </c>
      <c r="F40" s="49">
        <v>1986</v>
      </c>
      <c r="G40" s="37">
        <v>2000</v>
      </c>
      <c r="H40" s="50"/>
      <c r="I40" s="50"/>
      <c r="J40" s="37">
        <v>7000</v>
      </c>
      <c r="K40" s="50"/>
    </row>
    <row r="41" spans="1:11" x14ac:dyDescent="0.25">
      <c r="A41" s="212" t="s">
        <v>9</v>
      </c>
      <c r="B41" s="212"/>
      <c r="C41" s="212"/>
      <c r="D41" s="212"/>
      <c r="F41" s="48">
        <v>1985</v>
      </c>
      <c r="G41" s="34">
        <v>2000</v>
      </c>
      <c r="H41" s="50"/>
      <c r="I41" s="50"/>
      <c r="J41" s="34">
        <v>30000</v>
      </c>
      <c r="K41" s="50"/>
    </row>
    <row r="42" spans="1:11" x14ac:dyDescent="0.25">
      <c r="A42" s="44">
        <v>0.5</v>
      </c>
      <c r="B42" s="44" t="s">
        <v>503</v>
      </c>
      <c r="C42" s="44" t="s">
        <v>504</v>
      </c>
      <c r="D42" s="44" t="s">
        <v>505</v>
      </c>
      <c r="F42" s="49">
        <v>1984</v>
      </c>
      <c r="G42" s="37">
        <v>2000</v>
      </c>
      <c r="H42" s="50"/>
      <c r="I42" s="50"/>
      <c r="J42" s="37">
        <v>30000</v>
      </c>
      <c r="K42" s="50"/>
    </row>
    <row r="43" spans="1:11" x14ac:dyDescent="0.25">
      <c r="A43" s="45">
        <v>0.2</v>
      </c>
      <c r="B43" s="45" t="s">
        <v>506</v>
      </c>
      <c r="C43" s="45" t="s">
        <v>507</v>
      </c>
      <c r="D43" s="45" t="s">
        <v>508</v>
      </c>
      <c r="F43" s="48">
        <v>1983</v>
      </c>
      <c r="G43" s="34">
        <v>2000</v>
      </c>
      <c r="H43" s="50"/>
      <c r="I43" s="50"/>
      <c r="J43" s="34">
        <v>30000</v>
      </c>
      <c r="K43" s="50"/>
    </row>
    <row r="44" spans="1:11" x14ac:dyDescent="0.25">
      <c r="A44" s="44">
        <v>0.1</v>
      </c>
      <c r="B44" s="44" t="s">
        <v>509</v>
      </c>
      <c r="C44" s="44" t="s">
        <v>510</v>
      </c>
      <c r="D44" s="44" t="s">
        <v>511</v>
      </c>
      <c r="F44" s="49">
        <v>1982</v>
      </c>
      <c r="G44" s="37">
        <v>2000</v>
      </c>
      <c r="H44" s="50"/>
      <c r="I44" s="50"/>
      <c r="J44" s="37">
        <v>30000</v>
      </c>
      <c r="K44" s="50"/>
    </row>
    <row r="45" spans="1:11" x14ac:dyDescent="0.25">
      <c r="A45" s="45" t="s">
        <v>499</v>
      </c>
      <c r="B45" s="45" t="s">
        <v>512</v>
      </c>
      <c r="C45" s="45" t="s">
        <v>513</v>
      </c>
      <c r="D45" s="45" t="s">
        <v>514</v>
      </c>
      <c r="F45" s="48">
        <v>1981</v>
      </c>
      <c r="G45" s="34">
        <v>1500</v>
      </c>
      <c r="H45" s="50"/>
      <c r="I45" s="50"/>
      <c r="J45" s="34">
        <v>45475</v>
      </c>
      <c r="K45" s="50"/>
    </row>
    <row r="46" spans="1:11" ht="15.75" thickBot="1" x14ac:dyDescent="0.3">
      <c r="A46" s="212" t="s">
        <v>515</v>
      </c>
      <c r="B46" s="212"/>
      <c r="C46" s="212"/>
      <c r="D46" s="212"/>
      <c r="F46" s="51">
        <v>1980</v>
      </c>
      <c r="G46" s="52">
        <v>1500</v>
      </c>
      <c r="H46" s="53"/>
      <c r="I46" s="53"/>
      <c r="J46" s="52">
        <v>45475</v>
      </c>
      <c r="K46" s="53"/>
    </row>
    <row r="47" spans="1:11" x14ac:dyDescent="0.25">
      <c r="A47" s="44">
        <v>0.5</v>
      </c>
      <c r="B47" s="44" t="s">
        <v>516</v>
      </c>
      <c r="C47" s="44" t="s">
        <v>517</v>
      </c>
      <c r="D47" s="44" t="s">
        <v>518</v>
      </c>
      <c r="H47" s="21"/>
      <c r="I47" s="21"/>
      <c r="J47" s="21"/>
      <c r="K47" s="21"/>
    </row>
    <row r="48" spans="1:11" x14ac:dyDescent="0.25">
      <c r="A48" s="45">
        <v>0.2</v>
      </c>
      <c r="B48" s="45" t="s">
        <v>519</v>
      </c>
      <c r="C48" s="45" t="s">
        <v>520</v>
      </c>
      <c r="D48" s="45" t="s">
        <v>521</v>
      </c>
      <c r="H48" s="21"/>
      <c r="I48" s="21"/>
      <c r="J48" s="21"/>
      <c r="K48" s="21"/>
    </row>
    <row r="49" spans="1:4" x14ac:dyDescent="0.25">
      <c r="A49" s="44">
        <v>0.1</v>
      </c>
      <c r="B49" s="44" t="s">
        <v>522</v>
      </c>
      <c r="C49" s="44" t="s">
        <v>523</v>
      </c>
      <c r="D49" s="44" t="s">
        <v>524</v>
      </c>
    </row>
    <row r="50" spans="1:4" ht="15.75" thickBot="1" x14ac:dyDescent="0.3">
      <c r="A50" s="46" t="s">
        <v>499</v>
      </c>
      <c r="B50" s="46" t="s">
        <v>525</v>
      </c>
      <c r="C50" s="46" t="s">
        <v>526</v>
      </c>
      <c r="D50" s="46" t="s">
        <v>527</v>
      </c>
    </row>
  </sheetData>
  <mergeCells count="16">
    <mergeCell ref="A36:D36"/>
    <mergeCell ref="A41:D41"/>
    <mergeCell ref="A46:D46"/>
    <mergeCell ref="F1:K1"/>
    <mergeCell ref="A18:D18"/>
    <mergeCell ref="A19:D19"/>
    <mergeCell ref="A24:D24"/>
    <mergeCell ref="A25:D25"/>
    <mergeCell ref="A29:D29"/>
    <mergeCell ref="A35:D35"/>
    <mergeCell ref="A2:D2"/>
    <mergeCell ref="A3:D3"/>
    <mergeCell ref="A6:D6"/>
    <mergeCell ref="A7:D7"/>
    <mergeCell ref="A11:D11"/>
    <mergeCell ref="A14:D14"/>
  </mergeCells>
  <printOptions horizontalCentered="1"/>
  <pageMargins left="0.5" right="0.5" top="1" bottom="1" header="0.4" footer="0.4"/>
  <pageSetup scale="86" fitToWidth="2" orientation="portrait"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431B7-67F5-4804-AC4D-77E8A2DBA338}">
  <dimension ref="A1:J124"/>
  <sheetViews>
    <sheetView view="pageLayout" topLeftCell="A25" zoomScale="138" zoomScaleNormal="100" zoomScalePageLayoutView="138" workbookViewId="0">
      <selection activeCell="A9" sqref="A9"/>
    </sheetView>
  </sheetViews>
  <sheetFormatPr defaultColWidth="8.85546875" defaultRowHeight="15" x14ac:dyDescent="0.25"/>
  <cols>
    <col min="1" max="10" width="10" style="49" customWidth="1"/>
    <col min="11" max="16384" width="8.85546875" style="14"/>
  </cols>
  <sheetData>
    <row r="1" spans="1:10" x14ac:dyDescent="0.25">
      <c r="B1" s="197" t="s">
        <v>528</v>
      </c>
      <c r="C1" s="197"/>
      <c r="D1" s="197"/>
      <c r="E1" s="197"/>
      <c r="G1" s="197" t="s">
        <v>529</v>
      </c>
      <c r="H1" s="197"/>
      <c r="I1" s="197"/>
      <c r="J1" s="197"/>
    </row>
    <row r="2" spans="1:10" x14ac:dyDescent="0.25">
      <c r="A2" s="100"/>
      <c r="B2" s="198" t="s">
        <v>530</v>
      </c>
      <c r="C2" s="198"/>
      <c r="D2" s="214" t="s">
        <v>531</v>
      </c>
      <c r="E2" s="215"/>
      <c r="F2" s="99"/>
      <c r="G2" s="198" t="s">
        <v>530</v>
      </c>
      <c r="H2" s="198"/>
      <c r="I2" s="214" t="s">
        <v>531</v>
      </c>
      <c r="J2" s="214"/>
    </row>
    <row r="3" spans="1:10" x14ac:dyDescent="0.25">
      <c r="A3" s="147" t="s">
        <v>532</v>
      </c>
      <c r="B3" s="149" t="s">
        <v>533</v>
      </c>
      <c r="C3" s="149" t="s">
        <v>534</v>
      </c>
      <c r="D3" s="154" t="s">
        <v>533</v>
      </c>
      <c r="E3" s="155" t="s">
        <v>534</v>
      </c>
      <c r="F3" s="147" t="s">
        <v>532</v>
      </c>
      <c r="G3" s="149" t="s">
        <v>533</v>
      </c>
      <c r="H3" s="149" t="s">
        <v>534</v>
      </c>
      <c r="I3" s="154" t="s">
        <v>533</v>
      </c>
      <c r="J3" s="154" t="s">
        <v>534</v>
      </c>
    </row>
    <row r="4" spans="1:10" x14ac:dyDescent="0.25">
      <c r="A4" s="48">
        <v>70</v>
      </c>
      <c r="B4" s="141"/>
      <c r="C4" s="142"/>
      <c r="D4" s="48">
        <v>27.4</v>
      </c>
      <c r="E4" s="128">
        <f>1/D4</f>
        <v>3.6496350364963508E-2</v>
      </c>
      <c r="F4" s="48">
        <v>0</v>
      </c>
      <c r="G4" s="121">
        <v>84.6</v>
      </c>
      <c r="H4" s="122">
        <f>1/G4</f>
        <v>1.1820330969267141E-2</v>
      </c>
      <c r="I4" s="121">
        <v>82.4</v>
      </c>
      <c r="J4" s="122">
        <f>1/I4</f>
        <v>1.2135922330097087E-2</v>
      </c>
    </row>
    <row r="5" spans="1:10" x14ac:dyDescent="0.25">
      <c r="A5" s="49">
        <v>71</v>
      </c>
      <c r="B5" s="141"/>
      <c r="C5" s="142"/>
      <c r="D5" s="49">
        <v>26.5</v>
      </c>
      <c r="E5" s="129">
        <f t="shared" ref="E5:E54" si="0">1/D5</f>
        <v>3.7735849056603772E-2</v>
      </c>
      <c r="F5" s="49">
        <v>1</v>
      </c>
      <c r="G5" s="123">
        <v>83.7</v>
      </c>
      <c r="H5" s="124">
        <f t="shared" ref="H5:H68" si="1">1/G5</f>
        <v>1.1947431302270011E-2</v>
      </c>
      <c r="I5" s="123">
        <v>81.599999999999994</v>
      </c>
      <c r="J5" s="124">
        <f t="shared" ref="J5:J68" si="2">1/I5</f>
        <v>1.2254901960784315E-2</v>
      </c>
    </row>
    <row r="6" spans="1:10" x14ac:dyDescent="0.25">
      <c r="A6" s="48">
        <v>72</v>
      </c>
      <c r="B6" s="121">
        <v>27.4</v>
      </c>
      <c r="C6" s="122">
        <f t="shared" ref="C6:C54" si="3">1/B6</f>
        <v>3.6496350364963508E-2</v>
      </c>
      <c r="D6" s="48">
        <v>25.6</v>
      </c>
      <c r="E6" s="128">
        <f t="shared" si="0"/>
        <v>3.90625E-2</v>
      </c>
      <c r="F6" s="48">
        <v>2</v>
      </c>
      <c r="G6" s="121">
        <v>82.8</v>
      </c>
      <c r="H6" s="122">
        <f t="shared" si="1"/>
        <v>1.2077294685990338E-2</v>
      </c>
      <c r="I6" s="121">
        <v>80.599999999999994</v>
      </c>
      <c r="J6" s="122">
        <f t="shared" si="2"/>
        <v>1.2406947890818859E-2</v>
      </c>
    </row>
    <row r="7" spans="1:10" x14ac:dyDescent="0.25">
      <c r="A7" s="49">
        <v>73</v>
      </c>
      <c r="B7" s="123">
        <v>26.5</v>
      </c>
      <c r="C7" s="124">
        <f t="shared" si="3"/>
        <v>3.7735849056603772E-2</v>
      </c>
      <c r="D7" s="49">
        <v>24.7</v>
      </c>
      <c r="E7" s="129">
        <f t="shared" si="0"/>
        <v>4.048582995951417E-2</v>
      </c>
      <c r="F7" s="49">
        <v>3</v>
      </c>
      <c r="G7" s="123">
        <v>81.8</v>
      </c>
      <c r="H7" s="124">
        <f t="shared" si="1"/>
        <v>1.2224938875305624E-2</v>
      </c>
      <c r="I7" s="123">
        <v>79.7</v>
      </c>
      <c r="J7" s="124">
        <f t="shared" si="2"/>
        <v>1.2547051442910916E-2</v>
      </c>
    </row>
    <row r="8" spans="1:10" x14ac:dyDescent="0.25">
      <c r="A8" s="48">
        <v>74</v>
      </c>
      <c r="B8" s="121">
        <v>25.5</v>
      </c>
      <c r="C8" s="122">
        <f t="shared" si="3"/>
        <v>3.9215686274509803E-2</v>
      </c>
      <c r="D8" s="48">
        <v>23.8</v>
      </c>
      <c r="E8" s="128">
        <f t="shared" si="0"/>
        <v>4.2016806722689072E-2</v>
      </c>
      <c r="F8" s="48">
        <v>4</v>
      </c>
      <c r="G8" s="121">
        <v>80.8</v>
      </c>
      <c r="H8" s="122">
        <f t="shared" si="1"/>
        <v>1.2376237623762377E-2</v>
      </c>
      <c r="I8" s="121">
        <v>78.7</v>
      </c>
      <c r="J8" s="122">
        <f t="shared" si="2"/>
        <v>1.2706480304955527E-2</v>
      </c>
    </row>
    <row r="9" spans="1:10" x14ac:dyDescent="0.25">
      <c r="A9" s="49">
        <v>75</v>
      </c>
      <c r="B9" s="123">
        <v>24.6</v>
      </c>
      <c r="C9" s="124">
        <f t="shared" si="3"/>
        <v>4.065040650406504E-2</v>
      </c>
      <c r="D9" s="49">
        <v>22.9</v>
      </c>
      <c r="E9" s="129">
        <f t="shared" si="0"/>
        <v>4.3668122270742363E-2</v>
      </c>
      <c r="F9" s="49">
        <v>5</v>
      </c>
      <c r="G9" s="123">
        <v>79.8</v>
      </c>
      <c r="H9" s="124">
        <f t="shared" si="1"/>
        <v>1.2531328320802006E-2</v>
      </c>
      <c r="I9" s="123">
        <v>77.7</v>
      </c>
      <c r="J9" s="124">
        <f t="shared" si="2"/>
        <v>1.2870012870012869E-2</v>
      </c>
    </row>
    <row r="10" spans="1:10" x14ac:dyDescent="0.25">
      <c r="A10" s="48">
        <v>76</v>
      </c>
      <c r="B10" s="121">
        <v>23.7</v>
      </c>
      <c r="C10" s="122">
        <f t="shared" si="3"/>
        <v>4.2194092827004218E-2</v>
      </c>
      <c r="D10" s="48">
        <v>22</v>
      </c>
      <c r="E10" s="128">
        <f t="shared" si="0"/>
        <v>4.5454545454545456E-2</v>
      </c>
      <c r="F10" s="48">
        <v>6</v>
      </c>
      <c r="G10" s="121">
        <v>78.8</v>
      </c>
      <c r="H10" s="122">
        <f t="shared" si="1"/>
        <v>1.2690355329949238E-2</v>
      </c>
      <c r="I10" s="121">
        <v>76.7</v>
      </c>
      <c r="J10" s="122">
        <f t="shared" si="2"/>
        <v>1.3037809647979138E-2</v>
      </c>
    </row>
    <row r="11" spans="1:10" x14ac:dyDescent="0.25">
      <c r="A11" s="49">
        <v>77</v>
      </c>
      <c r="B11" s="123">
        <v>22.9</v>
      </c>
      <c r="C11" s="124">
        <f t="shared" si="3"/>
        <v>4.3668122270742363E-2</v>
      </c>
      <c r="D11" s="49">
        <v>21.2</v>
      </c>
      <c r="E11" s="129">
        <f t="shared" si="0"/>
        <v>4.716981132075472E-2</v>
      </c>
      <c r="F11" s="49">
        <v>7</v>
      </c>
      <c r="G11" s="123">
        <v>77.900000000000006</v>
      </c>
      <c r="H11" s="124">
        <f t="shared" si="1"/>
        <v>1.2836970474967907E-2</v>
      </c>
      <c r="I11" s="123">
        <v>75.8</v>
      </c>
      <c r="J11" s="124">
        <f t="shared" si="2"/>
        <v>1.3192612137203167E-2</v>
      </c>
    </row>
    <row r="12" spans="1:10" x14ac:dyDescent="0.25">
      <c r="A12" s="48">
        <v>78</v>
      </c>
      <c r="B12" s="121">
        <v>22</v>
      </c>
      <c r="C12" s="122">
        <f t="shared" si="3"/>
        <v>4.5454545454545456E-2</v>
      </c>
      <c r="D12" s="48">
        <v>20.3</v>
      </c>
      <c r="E12" s="128">
        <f t="shared" si="0"/>
        <v>4.926108374384236E-2</v>
      </c>
      <c r="F12" s="48">
        <v>8</v>
      </c>
      <c r="G12" s="121">
        <v>76.900000000000006</v>
      </c>
      <c r="H12" s="122">
        <f t="shared" si="1"/>
        <v>1.3003901170351105E-2</v>
      </c>
      <c r="I12" s="121">
        <v>74.8</v>
      </c>
      <c r="J12" s="122">
        <f t="shared" si="2"/>
        <v>1.3368983957219251E-2</v>
      </c>
    </row>
    <row r="13" spans="1:10" x14ac:dyDescent="0.25">
      <c r="A13" s="49">
        <v>79</v>
      </c>
      <c r="B13" s="123">
        <v>21.1</v>
      </c>
      <c r="C13" s="124">
        <f t="shared" si="3"/>
        <v>4.7393364928909949E-2</v>
      </c>
      <c r="D13" s="49">
        <v>19.5</v>
      </c>
      <c r="E13" s="129">
        <f t="shared" si="0"/>
        <v>5.128205128205128E-2</v>
      </c>
      <c r="F13" s="49">
        <v>9</v>
      </c>
      <c r="G13" s="123">
        <v>75.900000000000006</v>
      </c>
      <c r="H13" s="124">
        <f t="shared" si="1"/>
        <v>1.3175230566534914E-2</v>
      </c>
      <c r="I13" s="123">
        <v>73.8</v>
      </c>
      <c r="J13" s="124">
        <f t="shared" si="2"/>
        <v>1.3550135501355014E-2</v>
      </c>
    </row>
    <row r="14" spans="1:10" x14ac:dyDescent="0.25">
      <c r="A14" s="48">
        <v>80</v>
      </c>
      <c r="B14" s="121">
        <v>20.2</v>
      </c>
      <c r="C14" s="122">
        <f t="shared" si="3"/>
        <v>4.9504950495049507E-2</v>
      </c>
      <c r="D14" s="48">
        <v>18.7</v>
      </c>
      <c r="E14" s="128">
        <f t="shared" si="0"/>
        <v>5.3475935828877004E-2</v>
      </c>
      <c r="F14" s="48">
        <v>10</v>
      </c>
      <c r="G14" s="121">
        <v>74.900000000000006</v>
      </c>
      <c r="H14" s="122">
        <f t="shared" si="1"/>
        <v>1.3351134846461948E-2</v>
      </c>
      <c r="I14" s="121">
        <v>72.8</v>
      </c>
      <c r="J14" s="122">
        <f t="shared" si="2"/>
        <v>1.3736263736263736E-2</v>
      </c>
    </row>
    <row r="15" spans="1:10" x14ac:dyDescent="0.25">
      <c r="A15" s="49">
        <v>81</v>
      </c>
      <c r="B15" s="123">
        <v>19.399999999999999</v>
      </c>
      <c r="C15" s="124">
        <f t="shared" si="3"/>
        <v>5.1546391752577324E-2</v>
      </c>
      <c r="D15" s="49">
        <v>17.899999999999999</v>
      </c>
      <c r="E15" s="129">
        <f t="shared" si="0"/>
        <v>5.5865921787709501E-2</v>
      </c>
      <c r="F15" s="49">
        <v>11</v>
      </c>
      <c r="G15" s="123">
        <v>73.900000000000006</v>
      </c>
      <c r="H15" s="124">
        <f t="shared" si="1"/>
        <v>1.3531799729364004E-2</v>
      </c>
      <c r="I15" s="123">
        <v>71.8</v>
      </c>
      <c r="J15" s="124">
        <f t="shared" si="2"/>
        <v>1.3927576601671311E-2</v>
      </c>
    </row>
    <row r="16" spans="1:10" x14ac:dyDescent="0.25">
      <c r="A16" s="48">
        <v>82</v>
      </c>
      <c r="B16" s="121">
        <v>18.5</v>
      </c>
      <c r="C16" s="122">
        <f t="shared" si="3"/>
        <v>5.4054054054054057E-2</v>
      </c>
      <c r="D16" s="48">
        <v>17.100000000000001</v>
      </c>
      <c r="E16" s="128">
        <f t="shared" si="0"/>
        <v>5.8479532163742687E-2</v>
      </c>
      <c r="F16" s="48">
        <v>12</v>
      </c>
      <c r="G16" s="121">
        <v>72.900000000000006</v>
      </c>
      <c r="H16" s="122">
        <f t="shared" si="1"/>
        <v>1.3717421124828532E-2</v>
      </c>
      <c r="I16" s="121">
        <v>70.8</v>
      </c>
      <c r="J16" s="122">
        <f t="shared" si="2"/>
        <v>1.4124293785310734E-2</v>
      </c>
    </row>
    <row r="17" spans="1:10" x14ac:dyDescent="0.25">
      <c r="A17" s="49">
        <v>83</v>
      </c>
      <c r="B17" s="123">
        <v>17.7</v>
      </c>
      <c r="C17" s="124">
        <f t="shared" si="3"/>
        <v>5.6497175141242938E-2</v>
      </c>
      <c r="D17" s="49">
        <v>16.3</v>
      </c>
      <c r="E17" s="129">
        <f t="shared" si="0"/>
        <v>6.1349693251533742E-2</v>
      </c>
      <c r="F17" s="49">
        <v>13</v>
      </c>
      <c r="G17" s="123">
        <v>71.900000000000006</v>
      </c>
      <c r="H17" s="124">
        <f t="shared" si="1"/>
        <v>1.3908205841446452E-2</v>
      </c>
      <c r="I17" s="123">
        <v>69.900000000000006</v>
      </c>
      <c r="J17" s="124">
        <f t="shared" si="2"/>
        <v>1.4306151645207437E-2</v>
      </c>
    </row>
    <row r="18" spans="1:10" x14ac:dyDescent="0.25">
      <c r="A18" s="48">
        <v>84</v>
      </c>
      <c r="B18" s="121">
        <v>16.8</v>
      </c>
      <c r="C18" s="122">
        <f t="shared" si="3"/>
        <v>5.9523809523809521E-2</v>
      </c>
      <c r="D18" s="48">
        <v>15.5</v>
      </c>
      <c r="E18" s="128">
        <f t="shared" si="0"/>
        <v>6.4516129032258063E-2</v>
      </c>
      <c r="F18" s="48">
        <v>14</v>
      </c>
      <c r="G18" s="121">
        <v>70.900000000000006</v>
      </c>
      <c r="H18" s="122">
        <f t="shared" si="1"/>
        <v>1.4104372355430182E-2</v>
      </c>
      <c r="I18" s="121">
        <v>68.900000000000006</v>
      </c>
      <c r="J18" s="122">
        <f t="shared" si="2"/>
        <v>1.4513788098693758E-2</v>
      </c>
    </row>
    <row r="19" spans="1:10" x14ac:dyDescent="0.25">
      <c r="A19" s="49">
        <v>85</v>
      </c>
      <c r="B19" s="123">
        <v>16</v>
      </c>
      <c r="C19" s="124">
        <f t="shared" si="3"/>
        <v>6.25E-2</v>
      </c>
      <c r="D19" s="49">
        <v>14.8</v>
      </c>
      <c r="E19" s="129">
        <f t="shared" si="0"/>
        <v>6.7567567567567557E-2</v>
      </c>
      <c r="F19" s="49">
        <v>15</v>
      </c>
      <c r="G19" s="123">
        <v>69.900000000000006</v>
      </c>
      <c r="H19" s="124">
        <f t="shared" si="1"/>
        <v>1.4306151645207437E-2</v>
      </c>
      <c r="I19" s="123">
        <v>67.900000000000006</v>
      </c>
      <c r="J19" s="124">
        <f t="shared" si="2"/>
        <v>1.4727540500736375E-2</v>
      </c>
    </row>
    <row r="20" spans="1:10" x14ac:dyDescent="0.25">
      <c r="A20" s="48">
        <v>86</v>
      </c>
      <c r="B20" s="121">
        <v>15.2</v>
      </c>
      <c r="C20" s="122">
        <f t="shared" si="3"/>
        <v>6.5789473684210523E-2</v>
      </c>
      <c r="D20" s="48">
        <v>14.1</v>
      </c>
      <c r="E20" s="128">
        <f t="shared" si="0"/>
        <v>7.0921985815602842E-2</v>
      </c>
      <c r="F20" s="48">
        <v>16</v>
      </c>
      <c r="G20" s="121">
        <v>69</v>
      </c>
      <c r="H20" s="122">
        <f t="shared" si="1"/>
        <v>1.4492753623188406E-2</v>
      </c>
      <c r="I20" s="121">
        <v>66.900000000000006</v>
      </c>
      <c r="J20" s="122">
        <f t="shared" si="2"/>
        <v>1.4947683109118086E-2</v>
      </c>
    </row>
    <row r="21" spans="1:10" x14ac:dyDescent="0.25">
      <c r="A21" s="49">
        <v>87</v>
      </c>
      <c r="B21" s="123">
        <v>14.4</v>
      </c>
      <c r="C21" s="124">
        <f t="shared" si="3"/>
        <v>6.9444444444444448E-2</v>
      </c>
      <c r="D21" s="49">
        <v>13.4</v>
      </c>
      <c r="E21" s="129">
        <f t="shared" si="0"/>
        <v>7.4626865671641784E-2</v>
      </c>
      <c r="F21" s="49">
        <v>17</v>
      </c>
      <c r="G21" s="123">
        <v>68</v>
      </c>
      <c r="H21" s="124">
        <f t="shared" si="1"/>
        <v>1.4705882352941176E-2</v>
      </c>
      <c r="I21" s="123">
        <v>66</v>
      </c>
      <c r="J21" s="124">
        <f t="shared" si="2"/>
        <v>1.5151515151515152E-2</v>
      </c>
    </row>
    <row r="22" spans="1:10" x14ac:dyDescent="0.25">
      <c r="A22" s="48">
        <v>88</v>
      </c>
      <c r="B22" s="121">
        <v>13.7</v>
      </c>
      <c r="C22" s="122">
        <f t="shared" si="3"/>
        <v>7.2992700729927015E-2</v>
      </c>
      <c r="D22" s="48">
        <v>12.7</v>
      </c>
      <c r="E22" s="128">
        <f t="shared" si="0"/>
        <v>7.874015748031496E-2</v>
      </c>
      <c r="F22" s="48">
        <v>18</v>
      </c>
      <c r="G22" s="121">
        <v>67</v>
      </c>
      <c r="H22" s="122">
        <f t="shared" si="1"/>
        <v>1.4925373134328358E-2</v>
      </c>
      <c r="I22" s="121">
        <v>65</v>
      </c>
      <c r="J22" s="122">
        <f t="shared" si="2"/>
        <v>1.5384615384615385E-2</v>
      </c>
    </row>
    <row r="23" spans="1:10" x14ac:dyDescent="0.25">
      <c r="A23" s="49">
        <v>89</v>
      </c>
      <c r="B23" s="123">
        <v>12.9</v>
      </c>
      <c r="C23" s="124">
        <f t="shared" si="3"/>
        <v>7.7519379844961239E-2</v>
      </c>
      <c r="D23" s="49">
        <v>12</v>
      </c>
      <c r="E23" s="129">
        <f t="shared" si="0"/>
        <v>8.3333333333333329E-2</v>
      </c>
      <c r="F23" s="49">
        <v>19</v>
      </c>
      <c r="G23" s="123">
        <v>66</v>
      </c>
      <c r="H23" s="124">
        <f t="shared" si="1"/>
        <v>1.5151515151515152E-2</v>
      </c>
      <c r="I23" s="123">
        <v>64</v>
      </c>
      <c r="J23" s="124">
        <f t="shared" si="2"/>
        <v>1.5625E-2</v>
      </c>
    </row>
    <row r="24" spans="1:10" x14ac:dyDescent="0.25">
      <c r="A24" s="48">
        <v>90</v>
      </c>
      <c r="B24" s="121">
        <v>12.2</v>
      </c>
      <c r="C24" s="122">
        <f t="shared" si="3"/>
        <v>8.1967213114754106E-2</v>
      </c>
      <c r="D24" s="48">
        <v>11.4</v>
      </c>
      <c r="E24" s="128">
        <f t="shared" si="0"/>
        <v>8.771929824561403E-2</v>
      </c>
      <c r="F24" s="48">
        <v>20</v>
      </c>
      <c r="G24" s="121">
        <v>65</v>
      </c>
      <c r="H24" s="122">
        <f t="shared" si="1"/>
        <v>1.5384615384615385E-2</v>
      </c>
      <c r="I24" s="121">
        <v>63</v>
      </c>
      <c r="J24" s="122">
        <f t="shared" si="2"/>
        <v>1.5873015873015872E-2</v>
      </c>
    </row>
    <row r="25" spans="1:10" x14ac:dyDescent="0.25">
      <c r="A25" s="49">
        <v>91</v>
      </c>
      <c r="B25" s="123">
        <v>11.5</v>
      </c>
      <c r="C25" s="124">
        <f t="shared" si="3"/>
        <v>8.6956521739130432E-2</v>
      </c>
      <c r="D25" s="49">
        <v>10.8</v>
      </c>
      <c r="E25" s="129">
        <f t="shared" si="0"/>
        <v>9.2592592592592587E-2</v>
      </c>
      <c r="F25" s="49">
        <v>21</v>
      </c>
      <c r="G25" s="123">
        <v>64.099999999999994</v>
      </c>
      <c r="H25" s="124">
        <f t="shared" si="1"/>
        <v>1.5600624024960999E-2</v>
      </c>
      <c r="I25" s="123">
        <v>62.1</v>
      </c>
      <c r="J25" s="124">
        <f t="shared" si="2"/>
        <v>1.610305958132045E-2</v>
      </c>
    </row>
    <row r="26" spans="1:10" x14ac:dyDescent="0.25">
      <c r="A26" s="48">
        <v>92</v>
      </c>
      <c r="B26" s="121">
        <v>10.8</v>
      </c>
      <c r="C26" s="122">
        <f t="shared" si="3"/>
        <v>9.2592592592592587E-2</v>
      </c>
      <c r="D26" s="48">
        <v>10.199999999999999</v>
      </c>
      <c r="E26" s="128">
        <f t="shared" si="0"/>
        <v>9.8039215686274522E-2</v>
      </c>
      <c r="F26" s="48">
        <v>22</v>
      </c>
      <c r="G26" s="121">
        <v>63.1</v>
      </c>
      <c r="H26" s="122">
        <f t="shared" si="1"/>
        <v>1.5847860538827259E-2</v>
      </c>
      <c r="I26" s="121">
        <v>61.1</v>
      </c>
      <c r="J26" s="122">
        <f t="shared" si="2"/>
        <v>1.6366612111292964E-2</v>
      </c>
    </row>
    <row r="27" spans="1:10" x14ac:dyDescent="0.25">
      <c r="A27" s="49">
        <v>93</v>
      </c>
      <c r="B27" s="123">
        <v>10.1</v>
      </c>
      <c r="C27" s="124">
        <f t="shared" si="3"/>
        <v>9.9009900990099015E-2</v>
      </c>
      <c r="D27" s="49">
        <v>9.6</v>
      </c>
      <c r="E27" s="129">
        <f t="shared" si="0"/>
        <v>0.10416666666666667</v>
      </c>
      <c r="F27" s="49">
        <v>23</v>
      </c>
      <c r="G27" s="123">
        <v>62.1</v>
      </c>
      <c r="H27" s="124">
        <f t="shared" si="1"/>
        <v>1.610305958132045E-2</v>
      </c>
      <c r="I27" s="123">
        <v>60.1</v>
      </c>
      <c r="J27" s="124">
        <f t="shared" si="2"/>
        <v>1.6638935108153077E-2</v>
      </c>
    </row>
    <row r="28" spans="1:10" x14ac:dyDescent="0.25">
      <c r="A28" s="48">
        <v>94</v>
      </c>
      <c r="B28" s="121">
        <v>9.5</v>
      </c>
      <c r="C28" s="122">
        <f t="shared" si="3"/>
        <v>0.10526315789473684</v>
      </c>
      <c r="D28" s="48">
        <v>9.1</v>
      </c>
      <c r="E28" s="128">
        <f t="shared" si="0"/>
        <v>0.10989010989010989</v>
      </c>
      <c r="F28" s="48">
        <v>24</v>
      </c>
      <c r="G28" s="121">
        <v>61.1</v>
      </c>
      <c r="H28" s="122">
        <f t="shared" si="1"/>
        <v>1.6366612111292964E-2</v>
      </c>
      <c r="I28" s="121">
        <v>59.1</v>
      </c>
      <c r="J28" s="122">
        <f t="shared" si="2"/>
        <v>1.6920473773265651E-2</v>
      </c>
    </row>
    <row r="29" spans="1:10" x14ac:dyDescent="0.25">
      <c r="A29" s="49">
        <v>95</v>
      </c>
      <c r="B29" s="123">
        <v>8.9</v>
      </c>
      <c r="C29" s="124">
        <f t="shared" si="3"/>
        <v>0.11235955056179775</v>
      </c>
      <c r="D29" s="49">
        <v>8.6</v>
      </c>
      <c r="E29" s="129">
        <f t="shared" si="0"/>
        <v>0.11627906976744186</v>
      </c>
      <c r="F29" s="49">
        <v>25</v>
      </c>
      <c r="G29" s="123">
        <v>60.2</v>
      </c>
      <c r="H29" s="124">
        <f t="shared" si="1"/>
        <v>1.6611295681063121E-2</v>
      </c>
      <c r="I29" s="123">
        <v>58.2</v>
      </c>
      <c r="J29" s="124">
        <f t="shared" si="2"/>
        <v>1.7182130584192438E-2</v>
      </c>
    </row>
    <row r="30" spans="1:10" x14ac:dyDescent="0.25">
      <c r="A30" s="48">
        <v>96</v>
      </c>
      <c r="B30" s="121">
        <v>8.4</v>
      </c>
      <c r="C30" s="122">
        <f t="shared" si="3"/>
        <v>0.11904761904761904</v>
      </c>
      <c r="D30" s="48">
        <v>8.1</v>
      </c>
      <c r="E30" s="128">
        <f t="shared" si="0"/>
        <v>0.1234567901234568</v>
      </c>
      <c r="F30" s="48">
        <v>26</v>
      </c>
      <c r="G30" s="121">
        <v>59.2</v>
      </c>
      <c r="H30" s="122">
        <f t="shared" si="1"/>
        <v>1.6891891891891889E-2</v>
      </c>
      <c r="I30" s="121">
        <v>57.2</v>
      </c>
      <c r="J30" s="122">
        <f t="shared" si="2"/>
        <v>1.748251748251748E-2</v>
      </c>
    </row>
    <row r="31" spans="1:10" x14ac:dyDescent="0.25">
      <c r="A31" s="49">
        <v>97</v>
      </c>
      <c r="B31" s="123">
        <v>7.8</v>
      </c>
      <c r="C31" s="124">
        <f t="shared" si="3"/>
        <v>0.12820512820512822</v>
      </c>
      <c r="D31" s="49">
        <v>7.6</v>
      </c>
      <c r="E31" s="129">
        <f t="shared" si="0"/>
        <v>0.13157894736842105</v>
      </c>
      <c r="F31" s="49">
        <v>27</v>
      </c>
      <c r="G31" s="123">
        <v>58.2</v>
      </c>
      <c r="H31" s="124">
        <f t="shared" si="1"/>
        <v>1.7182130584192438E-2</v>
      </c>
      <c r="I31" s="123">
        <v>56.2</v>
      </c>
      <c r="J31" s="124">
        <f t="shared" si="2"/>
        <v>1.779359430604982E-2</v>
      </c>
    </row>
    <row r="32" spans="1:10" x14ac:dyDescent="0.25">
      <c r="A32" s="48">
        <v>98</v>
      </c>
      <c r="B32" s="121">
        <v>7.3</v>
      </c>
      <c r="C32" s="122">
        <f t="shared" si="3"/>
        <v>0.13698630136986301</v>
      </c>
      <c r="D32" s="48">
        <v>7.1</v>
      </c>
      <c r="E32" s="128">
        <f t="shared" si="0"/>
        <v>0.14084507042253522</v>
      </c>
      <c r="F32" s="48">
        <v>28</v>
      </c>
      <c r="G32" s="121">
        <v>57.3</v>
      </c>
      <c r="H32" s="122">
        <f t="shared" si="1"/>
        <v>1.7452006980802792E-2</v>
      </c>
      <c r="I32" s="121">
        <v>55.3</v>
      </c>
      <c r="J32" s="122">
        <f t="shared" si="2"/>
        <v>1.8083182640144666E-2</v>
      </c>
    </row>
    <row r="33" spans="1:10" x14ac:dyDescent="0.25">
      <c r="A33" s="49">
        <v>99</v>
      </c>
      <c r="B33" s="123">
        <v>6.8</v>
      </c>
      <c r="C33" s="124">
        <f t="shared" si="3"/>
        <v>0.14705882352941177</v>
      </c>
      <c r="D33" s="49">
        <v>6.7</v>
      </c>
      <c r="E33" s="129">
        <f t="shared" si="0"/>
        <v>0.14925373134328357</v>
      </c>
      <c r="F33" s="49">
        <v>29</v>
      </c>
      <c r="G33" s="123">
        <v>56.3</v>
      </c>
      <c r="H33" s="124">
        <f t="shared" si="1"/>
        <v>1.7761989342806397E-2</v>
      </c>
      <c r="I33" s="123">
        <v>54.3</v>
      </c>
      <c r="J33" s="124">
        <f t="shared" si="2"/>
        <v>1.841620626151013E-2</v>
      </c>
    </row>
    <row r="34" spans="1:10" x14ac:dyDescent="0.25">
      <c r="A34" s="48">
        <v>100</v>
      </c>
      <c r="B34" s="121">
        <v>6.4</v>
      </c>
      <c r="C34" s="122">
        <f t="shared" si="3"/>
        <v>0.15625</v>
      </c>
      <c r="D34" s="48">
        <v>6.3</v>
      </c>
      <c r="E34" s="128">
        <f t="shared" si="0"/>
        <v>0.15873015873015872</v>
      </c>
      <c r="F34" s="48">
        <v>30</v>
      </c>
      <c r="G34" s="121">
        <v>55.3</v>
      </c>
      <c r="H34" s="122">
        <f t="shared" si="1"/>
        <v>1.8083182640144666E-2</v>
      </c>
      <c r="I34" s="121">
        <v>53.3</v>
      </c>
      <c r="J34" s="122">
        <f t="shared" si="2"/>
        <v>1.8761726078799251E-2</v>
      </c>
    </row>
    <row r="35" spans="1:10" x14ac:dyDescent="0.25">
      <c r="A35" s="49">
        <v>101</v>
      </c>
      <c r="B35" s="123">
        <v>6</v>
      </c>
      <c r="C35" s="124">
        <f t="shared" si="3"/>
        <v>0.16666666666666666</v>
      </c>
      <c r="D35" s="49">
        <v>5.9</v>
      </c>
      <c r="E35" s="129">
        <f t="shared" si="0"/>
        <v>0.16949152542372881</v>
      </c>
      <c r="F35" s="49">
        <v>31</v>
      </c>
      <c r="G35" s="123">
        <v>54.4</v>
      </c>
      <c r="H35" s="124">
        <f t="shared" si="1"/>
        <v>1.8382352941176471E-2</v>
      </c>
      <c r="I35" s="123">
        <v>52.4</v>
      </c>
      <c r="J35" s="124">
        <f t="shared" si="2"/>
        <v>1.9083969465648856E-2</v>
      </c>
    </row>
    <row r="36" spans="1:10" x14ac:dyDescent="0.25">
      <c r="A36" s="48">
        <v>102</v>
      </c>
      <c r="B36" s="121">
        <v>5.6</v>
      </c>
      <c r="C36" s="122">
        <f t="shared" si="3"/>
        <v>0.17857142857142858</v>
      </c>
      <c r="D36" s="48">
        <v>5.5</v>
      </c>
      <c r="E36" s="128">
        <f t="shared" si="0"/>
        <v>0.18181818181818182</v>
      </c>
      <c r="F36" s="48">
        <v>32</v>
      </c>
      <c r="G36" s="121">
        <v>53.4</v>
      </c>
      <c r="H36" s="122">
        <f t="shared" si="1"/>
        <v>1.8726591760299626E-2</v>
      </c>
      <c r="I36" s="121">
        <v>51.4</v>
      </c>
      <c r="J36" s="122">
        <f t="shared" si="2"/>
        <v>1.9455252918287938E-2</v>
      </c>
    </row>
    <row r="37" spans="1:10" x14ac:dyDescent="0.25">
      <c r="A37" s="49">
        <v>103</v>
      </c>
      <c r="B37" s="123">
        <v>5.2</v>
      </c>
      <c r="C37" s="124">
        <f t="shared" si="3"/>
        <v>0.19230769230769229</v>
      </c>
      <c r="D37" s="49">
        <v>5.2</v>
      </c>
      <c r="E37" s="129">
        <f t="shared" si="0"/>
        <v>0.19230769230769229</v>
      </c>
      <c r="F37" s="49">
        <v>33</v>
      </c>
      <c r="G37" s="123">
        <v>52.5</v>
      </c>
      <c r="H37" s="124">
        <f t="shared" si="1"/>
        <v>1.9047619047619049E-2</v>
      </c>
      <c r="I37" s="123">
        <v>50.4</v>
      </c>
      <c r="J37" s="124">
        <f t="shared" si="2"/>
        <v>1.984126984126984E-2</v>
      </c>
    </row>
    <row r="38" spans="1:10" x14ac:dyDescent="0.25">
      <c r="A38" s="48">
        <v>104</v>
      </c>
      <c r="B38" s="121">
        <v>4.9000000000000004</v>
      </c>
      <c r="C38" s="122">
        <f t="shared" si="3"/>
        <v>0.2040816326530612</v>
      </c>
      <c r="D38" s="48">
        <v>4.9000000000000004</v>
      </c>
      <c r="E38" s="128">
        <f t="shared" si="0"/>
        <v>0.2040816326530612</v>
      </c>
      <c r="F38" s="48">
        <v>34</v>
      </c>
      <c r="G38" s="121">
        <v>51.5</v>
      </c>
      <c r="H38" s="122">
        <f t="shared" si="1"/>
        <v>1.9417475728155338E-2</v>
      </c>
      <c r="I38" s="121">
        <v>49.4</v>
      </c>
      <c r="J38" s="122">
        <f t="shared" si="2"/>
        <v>2.0242914979757085E-2</v>
      </c>
    </row>
    <row r="39" spans="1:10" x14ac:dyDescent="0.25">
      <c r="A39" s="49">
        <v>105</v>
      </c>
      <c r="B39" s="123">
        <v>4.5999999999999996</v>
      </c>
      <c r="C39" s="124">
        <f t="shared" si="3"/>
        <v>0.21739130434782611</v>
      </c>
      <c r="D39" s="49">
        <v>4.5</v>
      </c>
      <c r="E39" s="129">
        <f t="shared" si="0"/>
        <v>0.22222222222222221</v>
      </c>
      <c r="F39" s="49">
        <v>35</v>
      </c>
      <c r="G39" s="123">
        <v>50.5</v>
      </c>
      <c r="H39" s="124">
        <f t="shared" si="1"/>
        <v>1.9801980198019802E-2</v>
      </c>
      <c r="I39" s="123">
        <v>48.5</v>
      </c>
      <c r="J39" s="124">
        <f t="shared" si="2"/>
        <v>2.0618556701030927E-2</v>
      </c>
    </row>
    <row r="40" spans="1:10" x14ac:dyDescent="0.25">
      <c r="A40" s="48">
        <v>106</v>
      </c>
      <c r="B40" s="121">
        <v>4.3</v>
      </c>
      <c r="C40" s="122">
        <f t="shared" si="3"/>
        <v>0.23255813953488372</v>
      </c>
      <c r="D40" s="48">
        <v>4.2</v>
      </c>
      <c r="E40" s="128">
        <f t="shared" si="0"/>
        <v>0.23809523809523808</v>
      </c>
      <c r="F40" s="48">
        <v>36</v>
      </c>
      <c r="G40" s="121">
        <v>49.6</v>
      </c>
      <c r="H40" s="122">
        <f t="shared" si="1"/>
        <v>2.0161290322580645E-2</v>
      </c>
      <c r="I40" s="121">
        <v>47.5</v>
      </c>
      <c r="J40" s="122">
        <f t="shared" si="2"/>
        <v>2.1052631578947368E-2</v>
      </c>
    </row>
    <row r="41" spans="1:10" x14ac:dyDescent="0.25">
      <c r="A41" s="49">
        <v>107</v>
      </c>
      <c r="B41" s="123">
        <v>4.0999999999999996</v>
      </c>
      <c r="C41" s="124">
        <f t="shared" si="3"/>
        <v>0.24390243902439027</v>
      </c>
      <c r="D41" s="49">
        <v>3.9</v>
      </c>
      <c r="E41" s="129">
        <f t="shared" si="0"/>
        <v>0.25641025641025644</v>
      </c>
      <c r="F41" s="49">
        <v>37</v>
      </c>
      <c r="G41" s="123">
        <v>48.6</v>
      </c>
      <c r="H41" s="124">
        <f t="shared" si="1"/>
        <v>2.0576131687242798E-2</v>
      </c>
      <c r="I41" s="123">
        <v>46.5</v>
      </c>
      <c r="J41" s="124">
        <f t="shared" si="2"/>
        <v>2.1505376344086023E-2</v>
      </c>
    </row>
    <row r="42" spans="1:10" x14ac:dyDescent="0.25">
      <c r="A42" s="48">
        <v>108</v>
      </c>
      <c r="B42" s="121">
        <v>3.9</v>
      </c>
      <c r="C42" s="122">
        <f t="shared" si="3"/>
        <v>0.25641025641025644</v>
      </c>
      <c r="D42" s="48">
        <v>3.7</v>
      </c>
      <c r="E42" s="128">
        <f t="shared" si="0"/>
        <v>0.27027027027027023</v>
      </c>
      <c r="F42" s="48">
        <v>38</v>
      </c>
      <c r="G42" s="121">
        <v>47.7</v>
      </c>
      <c r="H42" s="122">
        <f t="shared" si="1"/>
        <v>2.0964360587002094E-2</v>
      </c>
      <c r="I42" s="121">
        <v>45.6</v>
      </c>
      <c r="J42" s="122">
        <f t="shared" si="2"/>
        <v>2.1929824561403508E-2</v>
      </c>
    </row>
    <row r="43" spans="1:10" x14ac:dyDescent="0.25">
      <c r="A43" s="49">
        <v>109</v>
      </c>
      <c r="B43" s="123">
        <v>3.7</v>
      </c>
      <c r="C43" s="124">
        <f t="shared" si="3"/>
        <v>0.27027027027027023</v>
      </c>
      <c r="D43" s="49">
        <v>3.4</v>
      </c>
      <c r="E43" s="129">
        <f t="shared" si="0"/>
        <v>0.29411764705882354</v>
      </c>
      <c r="F43" s="49">
        <v>39</v>
      </c>
      <c r="G43" s="123">
        <v>46.7</v>
      </c>
      <c r="H43" s="124">
        <f t="shared" si="1"/>
        <v>2.1413276231263382E-2</v>
      </c>
      <c r="I43" s="123">
        <v>44.6</v>
      </c>
      <c r="J43" s="124">
        <f t="shared" si="2"/>
        <v>2.2421524663677129E-2</v>
      </c>
    </row>
    <row r="44" spans="1:10" x14ac:dyDescent="0.25">
      <c r="A44" s="48">
        <v>110</v>
      </c>
      <c r="B44" s="121">
        <v>3.5</v>
      </c>
      <c r="C44" s="122">
        <f t="shared" si="3"/>
        <v>0.2857142857142857</v>
      </c>
      <c r="D44" s="48">
        <v>3.1</v>
      </c>
      <c r="E44" s="128">
        <f t="shared" si="0"/>
        <v>0.32258064516129031</v>
      </c>
      <c r="F44" s="48">
        <v>40</v>
      </c>
      <c r="G44" s="121">
        <v>45.7</v>
      </c>
      <c r="H44" s="122">
        <f t="shared" si="1"/>
        <v>2.1881838074398249E-2</v>
      </c>
      <c r="I44" s="121">
        <v>43.6</v>
      </c>
      <c r="J44" s="122">
        <f t="shared" si="2"/>
        <v>2.2935779816513759E-2</v>
      </c>
    </row>
    <row r="45" spans="1:10" x14ac:dyDescent="0.25">
      <c r="A45" s="49">
        <v>111</v>
      </c>
      <c r="B45" s="123">
        <v>3.4</v>
      </c>
      <c r="C45" s="124">
        <f t="shared" si="3"/>
        <v>0.29411764705882354</v>
      </c>
      <c r="D45" s="49">
        <v>2.9</v>
      </c>
      <c r="E45" s="129">
        <f t="shared" si="0"/>
        <v>0.34482758620689657</v>
      </c>
      <c r="F45" s="49">
        <v>41</v>
      </c>
      <c r="G45" s="123">
        <v>44.8</v>
      </c>
      <c r="H45" s="124">
        <f t="shared" si="1"/>
        <v>2.2321428571428572E-2</v>
      </c>
      <c r="I45" s="123">
        <v>42.7</v>
      </c>
      <c r="J45" s="124">
        <f t="shared" si="2"/>
        <v>2.3419203747072598E-2</v>
      </c>
    </row>
    <row r="46" spans="1:10" x14ac:dyDescent="0.25">
      <c r="A46" s="48">
        <v>112</v>
      </c>
      <c r="B46" s="121">
        <v>3.3</v>
      </c>
      <c r="C46" s="122">
        <f t="shared" si="3"/>
        <v>0.30303030303030304</v>
      </c>
      <c r="D46" s="48">
        <v>2.6</v>
      </c>
      <c r="E46" s="128">
        <f t="shared" si="0"/>
        <v>0.38461538461538458</v>
      </c>
      <c r="F46" s="48">
        <v>42</v>
      </c>
      <c r="G46" s="121">
        <v>43.8</v>
      </c>
      <c r="H46" s="122">
        <f t="shared" si="1"/>
        <v>2.2831050228310504E-2</v>
      </c>
      <c r="I46" s="121">
        <v>41.7</v>
      </c>
      <c r="J46" s="122">
        <f t="shared" si="2"/>
        <v>2.3980815347721823E-2</v>
      </c>
    </row>
    <row r="47" spans="1:10" x14ac:dyDescent="0.25">
      <c r="A47" s="49">
        <v>113</v>
      </c>
      <c r="B47" s="123">
        <v>3.1</v>
      </c>
      <c r="C47" s="124">
        <f t="shared" si="3"/>
        <v>0.32258064516129031</v>
      </c>
      <c r="D47" s="49">
        <v>2.4</v>
      </c>
      <c r="E47" s="129">
        <f t="shared" si="0"/>
        <v>0.41666666666666669</v>
      </c>
      <c r="F47" s="49">
        <v>43</v>
      </c>
      <c r="G47" s="123">
        <v>42.9</v>
      </c>
      <c r="H47" s="124">
        <f t="shared" si="1"/>
        <v>2.3310023310023312E-2</v>
      </c>
      <c r="I47" s="123">
        <v>40.700000000000003</v>
      </c>
      <c r="J47" s="124">
        <f t="shared" si="2"/>
        <v>2.4570024570024569E-2</v>
      </c>
    </row>
    <row r="48" spans="1:10" x14ac:dyDescent="0.25">
      <c r="A48" s="48">
        <v>114</v>
      </c>
      <c r="B48" s="121">
        <v>3</v>
      </c>
      <c r="C48" s="122">
        <f t="shared" si="3"/>
        <v>0.33333333333333331</v>
      </c>
      <c r="D48" s="48">
        <v>2.1</v>
      </c>
      <c r="E48" s="128">
        <f t="shared" si="0"/>
        <v>0.47619047619047616</v>
      </c>
      <c r="F48" s="48">
        <v>44</v>
      </c>
      <c r="G48" s="121">
        <v>41.9</v>
      </c>
      <c r="H48" s="122">
        <f t="shared" si="1"/>
        <v>2.386634844868735E-2</v>
      </c>
      <c r="I48" s="121">
        <v>39.799999999999997</v>
      </c>
      <c r="J48" s="122">
        <f t="shared" si="2"/>
        <v>2.5125628140703519E-2</v>
      </c>
    </row>
    <row r="49" spans="1:10" x14ac:dyDescent="0.25">
      <c r="A49" s="49">
        <v>115</v>
      </c>
      <c r="B49" s="123">
        <v>2.9</v>
      </c>
      <c r="C49" s="124">
        <f t="shared" si="3"/>
        <v>0.34482758620689657</v>
      </c>
      <c r="D49" s="49">
        <v>1.9</v>
      </c>
      <c r="E49" s="129">
        <f t="shared" si="0"/>
        <v>0.52631578947368418</v>
      </c>
      <c r="F49" s="49">
        <v>45</v>
      </c>
      <c r="G49" s="123">
        <v>41</v>
      </c>
      <c r="H49" s="124">
        <f t="shared" si="1"/>
        <v>2.4390243902439025E-2</v>
      </c>
      <c r="I49" s="123">
        <v>38.799999999999997</v>
      </c>
      <c r="J49" s="124">
        <f t="shared" si="2"/>
        <v>2.5773195876288662E-2</v>
      </c>
    </row>
    <row r="50" spans="1:10" x14ac:dyDescent="0.25">
      <c r="A50" s="48">
        <v>116</v>
      </c>
      <c r="B50" s="121">
        <v>2.8</v>
      </c>
      <c r="C50" s="122">
        <f t="shared" si="3"/>
        <v>0.35714285714285715</v>
      </c>
      <c r="D50" s="48">
        <v>1.9</v>
      </c>
      <c r="E50" s="128">
        <f t="shared" si="0"/>
        <v>0.52631578947368418</v>
      </c>
      <c r="F50" s="48">
        <v>46</v>
      </c>
      <c r="G50" s="121">
        <v>40</v>
      </c>
      <c r="H50" s="122">
        <f t="shared" si="1"/>
        <v>2.5000000000000001E-2</v>
      </c>
      <c r="I50" s="121">
        <v>37.9</v>
      </c>
      <c r="J50" s="122">
        <f t="shared" si="2"/>
        <v>2.6385224274406333E-2</v>
      </c>
    </row>
    <row r="51" spans="1:10" x14ac:dyDescent="0.25">
      <c r="A51" s="49">
        <v>117</v>
      </c>
      <c r="B51" s="123">
        <v>2.7</v>
      </c>
      <c r="C51" s="124">
        <f t="shared" si="3"/>
        <v>0.37037037037037035</v>
      </c>
      <c r="D51" s="49">
        <v>1.9</v>
      </c>
      <c r="E51" s="129">
        <f t="shared" si="0"/>
        <v>0.52631578947368418</v>
      </c>
      <c r="F51" s="49">
        <v>47</v>
      </c>
      <c r="G51" s="123">
        <v>39</v>
      </c>
      <c r="H51" s="124">
        <f t="shared" si="1"/>
        <v>2.564102564102564E-2</v>
      </c>
      <c r="I51" s="123">
        <v>37</v>
      </c>
      <c r="J51" s="124">
        <f t="shared" si="2"/>
        <v>2.7027027027027029E-2</v>
      </c>
    </row>
    <row r="52" spans="1:10" x14ac:dyDescent="0.25">
      <c r="A52" s="48">
        <v>118</v>
      </c>
      <c r="B52" s="121">
        <v>2.5</v>
      </c>
      <c r="C52" s="122">
        <f t="shared" si="3"/>
        <v>0.4</v>
      </c>
      <c r="D52" s="48">
        <v>1.9</v>
      </c>
      <c r="E52" s="128">
        <f t="shared" si="0"/>
        <v>0.52631578947368418</v>
      </c>
      <c r="F52" s="48">
        <v>48</v>
      </c>
      <c r="G52" s="121">
        <v>38.1</v>
      </c>
      <c r="H52" s="122">
        <f t="shared" si="1"/>
        <v>2.6246719160104987E-2</v>
      </c>
      <c r="I52" s="121">
        <v>36</v>
      </c>
      <c r="J52" s="122">
        <f t="shared" si="2"/>
        <v>2.7777777777777776E-2</v>
      </c>
    </row>
    <row r="53" spans="1:10" x14ac:dyDescent="0.25">
      <c r="A53" s="49">
        <v>119</v>
      </c>
      <c r="B53" s="123">
        <v>2.2999999999999998</v>
      </c>
      <c r="C53" s="124">
        <f t="shared" si="3"/>
        <v>0.43478260869565222</v>
      </c>
      <c r="D53" s="49">
        <v>1.9</v>
      </c>
      <c r="E53" s="129">
        <f t="shared" si="0"/>
        <v>0.52631578947368418</v>
      </c>
      <c r="F53" s="49">
        <v>49</v>
      </c>
      <c r="G53" s="123">
        <v>37.1</v>
      </c>
      <c r="H53" s="124">
        <f t="shared" si="1"/>
        <v>2.6954177897574122E-2</v>
      </c>
      <c r="I53" s="123">
        <v>35.1</v>
      </c>
      <c r="J53" s="124">
        <f t="shared" si="2"/>
        <v>2.8490028490028491E-2</v>
      </c>
    </row>
    <row r="54" spans="1:10" ht="15.75" thickBot="1" x14ac:dyDescent="0.3">
      <c r="A54" s="151">
        <v>120</v>
      </c>
      <c r="B54" s="125">
        <v>2</v>
      </c>
      <c r="C54" s="126">
        <f t="shared" si="3"/>
        <v>0.5</v>
      </c>
      <c r="D54" s="151">
        <v>1.9</v>
      </c>
      <c r="E54" s="130">
        <f t="shared" si="0"/>
        <v>0.52631578947368418</v>
      </c>
      <c r="F54" s="48">
        <v>50</v>
      </c>
      <c r="G54" s="121">
        <v>36.200000000000003</v>
      </c>
      <c r="H54" s="122">
        <f t="shared" si="1"/>
        <v>2.7624309392265192E-2</v>
      </c>
      <c r="I54" s="121">
        <v>34.200000000000003</v>
      </c>
      <c r="J54" s="122">
        <f t="shared" si="2"/>
        <v>2.9239766081871343E-2</v>
      </c>
    </row>
    <row r="55" spans="1:10" x14ac:dyDescent="0.25">
      <c r="F55" s="49">
        <v>51</v>
      </c>
      <c r="G55" s="123">
        <v>35.299999999999997</v>
      </c>
      <c r="H55" s="127">
        <f t="shared" si="1"/>
        <v>2.8328611898017001E-2</v>
      </c>
      <c r="I55" s="123">
        <v>33.299999999999997</v>
      </c>
      <c r="J55" s="127">
        <f t="shared" si="2"/>
        <v>3.0030030030030033E-2</v>
      </c>
    </row>
    <row r="56" spans="1:10" x14ac:dyDescent="0.25">
      <c r="F56" s="48">
        <v>52</v>
      </c>
      <c r="G56" s="121">
        <v>34.299999999999997</v>
      </c>
      <c r="H56" s="122">
        <f t="shared" si="1"/>
        <v>2.915451895043732E-2</v>
      </c>
      <c r="I56" s="121">
        <v>32.299999999999997</v>
      </c>
      <c r="J56" s="122">
        <f t="shared" si="2"/>
        <v>3.0959752321981428E-2</v>
      </c>
    </row>
    <row r="57" spans="1:10" x14ac:dyDescent="0.25">
      <c r="F57" s="49">
        <v>53</v>
      </c>
      <c r="G57" s="123">
        <v>33.4</v>
      </c>
      <c r="H57" s="124">
        <f t="shared" si="1"/>
        <v>2.9940119760479042E-2</v>
      </c>
      <c r="I57" s="123">
        <v>31.4</v>
      </c>
      <c r="J57" s="124">
        <f t="shared" si="2"/>
        <v>3.1847133757961783E-2</v>
      </c>
    </row>
    <row r="58" spans="1:10" x14ac:dyDescent="0.25">
      <c r="F58" s="48">
        <v>54</v>
      </c>
      <c r="G58" s="121">
        <v>32.5</v>
      </c>
      <c r="H58" s="122">
        <f t="shared" si="1"/>
        <v>3.0769230769230771E-2</v>
      </c>
      <c r="I58" s="121">
        <v>30.5</v>
      </c>
      <c r="J58" s="122">
        <f t="shared" si="2"/>
        <v>3.2786885245901641E-2</v>
      </c>
    </row>
    <row r="59" spans="1:10" x14ac:dyDescent="0.25">
      <c r="F59" s="49">
        <v>55</v>
      </c>
      <c r="G59" s="123">
        <v>31.6</v>
      </c>
      <c r="H59" s="124">
        <f t="shared" si="1"/>
        <v>3.164556962025316E-2</v>
      </c>
      <c r="I59" s="123">
        <v>29.6</v>
      </c>
      <c r="J59" s="124">
        <f t="shared" si="2"/>
        <v>3.3783783783783779E-2</v>
      </c>
    </row>
    <row r="60" spans="1:10" x14ac:dyDescent="0.25">
      <c r="F60" s="48">
        <v>56</v>
      </c>
      <c r="G60" s="121">
        <v>30.6</v>
      </c>
      <c r="H60" s="122">
        <f t="shared" si="1"/>
        <v>3.2679738562091505E-2</v>
      </c>
      <c r="I60" s="121">
        <v>28.7</v>
      </c>
      <c r="J60" s="122">
        <f t="shared" si="2"/>
        <v>3.484320557491289E-2</v>
      </c>
    </row>
    <row r="61" spans="1:10" x14ac:dyDescent="0.25">
      <c r="F61" s="49">
        <v>57</v>
      </c>
      <c r="G61" s="123">
        <v>29.8</v>
      </c>
      <c r="H61" s="124">
        <f t="shared" si="1"/>
        <v>3.3557046979865772E-2</v>
      </c>
      <c r="I61" s="123">
        <v>27.9</v>
      </c>
      <c r="J61" s="124">
        <f t="shared" si="2"/>
        <v>3.5842293906810041E-2</v>
      </c>
    </row>
    <row r="62" spans="1:10" x14ac:dyDescent="0.25">
      <c r="F62" s="48">
        <v>58</v>
      </c>
      <c r="G62" s="121">
        <v>28.9</v>
      </c>
      <c r="H62" s="122">
        <f t="shared" si="1"/>
        <v>3.4602076124567477E-2</v>
      </c>
      <c r="I62" s="121">
        <v>27</v>
      </c>
      <c r="J62" s="122">
        <f t="shared" si="2"/>
        <v>3.7037037037037035E-2</v>
      </c>
    </row>
    <row r="63" spans="1:10" x14ac:dyDescent="0.25">
      <c r="F63" s="49">
        <v>59</v>
      </c>
      <c r="G63" s="123">
        <v>28</v>
      </c>
      <c r="H63" s="124">
        <f t="shared" si="1"/>
        <v>3.5714285714285712E-2</v>
      </c>
      <c r="I63" s="123">
        <v>26.1</v>
      </c>
      <c r="J63" s="124">
        <f t="shared" si="2"/>
        <v>3.8314176245210725E-2</v>
      </c>
    </row>
    <row r="64" spans="1:10" x14ac:dyDescent="0.25">
      <c r="F64" s="48">
        <v>60</v>
      </c>
      <c r="G64" s="121">
        <v>27.1</v>
      </c>
      <c r="H64" s="122">
        <f t="shared" si="1"/>
        <v>3.6900369003690037E-2</v>
      </c>
      <c r="I64" s="121">
        <v>25.2</v>
      </c>
      <c r="J64" s="122">
        <f t="shared" si="2"/>
        <v>3.968253968253968E-2</v>
      </c>
    </row>
    <row r="65" spans="6:10" x14ac:dyDescent="0.25">
      <c r="F65" s="49">
        <v>61</v>
      </c>
      <c r="G65" s="123">
        <v>26.2</v>
      </c>
      <c r="H65" s="124">
        <f t="shared" si="1"/>
        <v>3.8167938931297711E-2</v>
      </c>
      <c r="I65" s="123">
        <v>24.4</v>
      </c>
      <c r="J65" s="124">
        <f t="shared" si="2"/>
        <v>4.0983606557377053E-2</v>
      </c>
    </row>
    <row r="66" spans="6:10" x14ac:dyDescent="0.25">
      <c r="F66" s="48">
        <v>62</v>
      </c>
      <c r="G66" s="121">
        <v>25.4</v>
      </c>
      <c r="H66" s="122">
        <f t="shared" si="1"/>
        <v>3.937007874015748E-2</v>
      </c>
      <c r="I66" s="121">
        <v>23.5</v>
      </c>
      <c r="J66" s="122">
        <f t="shared" si="2"/>
        <v>4.2553191489361701E-2</v>
      </c>
    </row>
    <row r="67" spans="6:10" x14ac:dyDescent="0.25">
      <c r="F67" s="49">
        <v>63</v>
      </c>
      <c r="G67" s="123">
        <v>24.5</v>
      </c>
      <c r="H67" s="124">
        <f t="shared" si="1"/>
        <v>4.0816326530612242E-2</v>
      </c>
      <c r="I67" s="123">
        <v>22.7</v>
      </c>
      <c r="J67" s="124">
        <f t="shared" si="2"/>
        <v>4.405286343612335E-2</v>
      </c>
    </row>
    <row r="68" spans="6:10" x14ac:dyDescent="0.25">
      <c r="F68" s="48">
        <v>64</v>
      </c>
      <c r="G68" s="121">
        <v>23.7</v>
      </c>
      <c r="H68" s="122">
        <f t="shared" si="1"/>
        <v>4.2194092827004218E-2</v>
      </c>
      <c r="I68" s="121">
        <v>21.8</v>
      </c>
      <c r="J68" s="122">
        <f t="shared" si="2"/>
        <v>4.5871559633027519E-2</v>
      </c>
    </row>
    <row r="69" spans="6:10" x14ac:dyDescent="0.25">
      <c r="F69" s="49">
        <v>65</v>
      </c>
      <c r="G69" s="123">
        <v>22.9</v>
      </c>
      <c r="H69" s="124">
        <f t="shared" ref="H69:H124" si="4">1/G69</f>
        <v>4.3668122270742363E-2</v>
      </c>
      <c r="I69" s="123">
        <v>21</v>
      </c>
      <c r="J69" s="124">
        <f t="shared" ref="J69:J124" si="5">1/I69</f>
        <v>4.7619047619047616E-2</v>
      </c>
    </row>
    <row r="70" spans="6:10" x14ac:dyDescent="0.25">
      <c r="F70" s="48">
        <v>66</v>
      </c>
      <c r="G70" s="121">
        <v>22</v>
      </c>
      <c r="H70" s="122">
        <f t="shared" si="4"/>
        <v>4.5454545454545456E-2</v>
      </c>
      <c r="I70" s="121">
        <v>20.2</v>
      </c>
      <c r="J70" s="122">
        <f t="shared" si="5"/>
        <v>4.9504950495049507E-2</v>
      </c>
    </row>
    <row r="71" spans="6:10" x14ac:dyDescent="0.25">
      <c r="F71" s="49">
        <v>67</v>
      </c>
      <c r="G71" s="123">
        <v>21.2</v>
      </c>
      <c r="H71" s="124">
        <f t="shared" si="4"/>
        <v>4.716981132075472E-2</v>
      </c>
      <c r="I71" s="123">
        <v>19.399999999999999</v>
      </c>
      <c r="J71" s="124">
        <f t="shared" si="5"/>
        <v>5.1546391752577324E-2</v>
      </c>
    </row>
    <row r="72" spans="6:10" x14ac:dyDescent="0.25">
      <c r="F72" s="48">
        <v>68</v>
      </c>
      <c r="G72" s="121">
        <v>20.399999999999999</v>
      </c>
      <c r="H72" s="122">
        <f t="shared" si="4"/>
        <v>4.9019607843137261E-2</v>
      </c>
      <c r="I72" s="121">
        <v>18.600000000000001</v>
      </c>
      <c r="J72" s="122">
        <f t="shared" si="5"/>
        <v>5.3763440860215048E-2</v>
      </c>
    </row>
    <row r="73" spans="6:10" x14ac:dyDescent="0.25">
      <c r="F73" s="49">
        <v>69</v>
      </c>
      <c r="G73" s="123">
        <v>19.600000000000001</v>
      </c>
      <c r="H73" s="124">
        <f t="shared" si="4"/>
        <v>5.10204081632653E-2</v>
      </c>
      <c r="I73" s="123">
        <v>17.8</v>
      </c>
      <c r="J73" s="124">
        <f t="shared" si="5"/>
        <v>5.6179775280898875E-2</v>
      </c>
    </row>
    <row r="74" spans="6:10" x14ac:dyDescent="0.25">
      <c r="F74" s="48">
        <v>70</v>
      </c>
      <c r="G74" s="121">
        <v>18.8</v>
      </c>
      <c r="H74" s="122">
        <f t="shared" si="4"/>
        <v>5.3191489361702128E-2</v>
      </c>
      <c r="I74" s="121">
        <v>17</v>
      </c>
      <c r="J74" s="122">
        <f t="shared" si="5"/>
        <v>5.8823529411764705E-2</v>
      </c>
    </row>
    <row r="75" spans="6:10" x14ac:dyDescent="0.25">
      <c r="F75" s="49">
        <v>71</v>
      </c>
      <c r="G75" s="123">
        <v>18</v>
      </c>
      <c r="H75" s="124">
        <f t="shared" si="4"/>
        <v>5.5555555555555552E-2</v>
      </c>
      <c r="I75" s="123">
        <v>16.3</v>
      </c>
      <c r="J75" s="124">
        <f t="shared" si="5"/>
        <v>6.1349693251533742E-2</v>
      </c>
    </row>
    <row r="76" spans="6:10" x14ac:dyDescent="0.25">
      <c r="F76" s="48">
        <v>72</v>
      </c>
      <c r="G76" s="121">
        <v>17.2</v>
      </c>
      <c r="H76" s="122">
        <f t="shared" si="4"/>
        <v>5.8139534883720929E-2</v>
      </c>
      <c r="I76" s="121">
        <v>15.5</v>
      </c>
      <c r="J76" s="122">
        <f t="shared" si="5"/>
        <v>6.4516129032258063E-2</v>
      </c>
    </row>
    <row r="77" spans="6:10" x14ac:dyDescent="0.25">
      <c r="F77" s="49">
        <v>73</v>
      </c>
      <c r="G77" s="123">
        <v>16.399999999999999</v>
      </c>
      <c r="H77" s="124">
        <f t="shared" si="4"/>
        <v>6.0975609756097567E-2</v>
      </c>
      <c r="I77" s="123">
        <v>14.8</v>
      </c>
      <c r="J77" s="124">
        <f t="shared" si="5"/>
        <v>6.7567567567567557E-2</v>
      </c>
    </row>
    <row r="78" spans="6:10" x14ac:dyDescent="0.25">
      <c r="F78" s="48">
        <v>74</v>
      </c>
      <c r="G78" s="121">
        <v>15.6</v>
      </c>
      <c r="H78" s="122">
        <f t="shared" si="4"/>
        <v>6.4102564102564111E-2</v>
      </c>
      <c r="I78" s="121">
        <v>14.1</v>
      </c>
      <c r="J78" s="122">
        <f t="shared" si="5"/>
        <v>7.0921985815602842E-2</v>
      </c>
    </row>
    <row r="79" spans="6:10" x14ac:dyDescent="0.25">
      <c r="F79" s="49">
        <v>75</v>
      </c>
      <c r="G79" s="123">
        <v>14.8</v>
      </c>
      <c r="H79" s="124">
        <f t="shared" si="4"/>
        <v>6.7567567567567557E-2</v>
      </c>
      <c r="I79" s="123">
        <v>13.4</v>
      </c>
      <c r="J79" s="124">
        <f t="shared" si="5"/>
        <v>7.4626865671641784E-2</v>
      </c>
    </row>
    <row r="80" spans="6:10" x14ac:dyDescent="0.25">
      <c r="F80" s="48">
        <v>76</v>
      </c>
      <c r="G80" s="121">
        <v>14.1</v>
      </c>
      <c r="H80" s="122">
        <f t="shared" si="4"/>
        <v>7.0921985815602842E-2</v>
      </c>
      <c r="I80" s="121">
        <v>12.7</v>
      </c>
      <c r="J80" s="122">
        <f t="shared" si="5"/>
        <v>7.874015748031496E-2</v>
      </c>
    </row>
    <row r="81" spans="6:10" x14ac:dyDescent="0.25">
      <c r="F81" s="49">
        <v>77</v>
      </c>
      <c r="G81" s="123">
        <v>13.3</v>
      </c>
      <c r="H81" s="124">
        <f t="shared" si="4"/>
        <v>7.5187969924812026E-2</v>
      </c>
      <c r="I81" s="123">
        <v>12.1</v>
      </c>
      <c r="J81" s="124">
        <f t="shared" si="5"/>
        <v>8.2644628099173556E-2</v>
      </c>
    </row>
    <row r="82" spans="6:10" x14ac:dyDescent="0.25">
      <c r="F82" s="48">
        <v>78</v>
      </c>
      <c r="G82" s="121">
        <v>12.6</v>
      </c>
      <c r="H82" s="122">
        <f t="shared" si="4"/>
        <v>7.9365079365079361E-2</v>
      </c>
      <c r="I82" s="121">
        <v>11.4</v>
      </c>
      <c r="J82" s="122">
        <f t="shared" si="5"/>
        <v>8.771929824561403E-2</v>
      </c>
    </row>
    <row r="83" spans="6:10" x14ac:dyDescent="0.25">
      <c r="F83" s="49">
        <v>79</v>
      </c>
      <c r="G83" s="123">
        <v>11.9</v>
      </c>
      <c r="H83" s="124">
        <f t="shared" si="4"/>
        <v>8.4033613445378144E-2</v>
      </c>
      <c r="I83" s="123">
        <v>10.8</v>
      </c>
      <c r="J83" s="124">
        <f t="shared" si="5"/>
        <v>9.2592592592592587E-2</v>
      </c>
    </row>
    <row r="84" spans="6:10" x14ac:dyDescent="0.25">
      <c r="F84" s="48">
        <v>80</v>
      </c>
      <c r="G84" s="121">
        <v>11.2</v>
      </c>
      <c r="H84" s="122">
        <f t="shared" si="4"/>
        <v>8.9285714285714288E-2</v>
      </c>
      <c r="I84" s="121">
        <v>10.199999999999999</v>
      </c>
      <c r="J84" s="122">
        <f t="shared" si="5"/>
        <v>9.8039215686274522E-2</v>
      </c>
    </row>
    <row r="85" spans="6:10" x14ac:dyDescent="0.25">
      <c r="F85" s="49">
        <v>81</v>
      </c>
      <c r="G85" s="123">
        <v>10.5</v>
      </c>
      <c r="H85" s="124">
        <f t="shared" si="4"/>
        <v>9.5238095238095233E-2</v>
      </c>
      <c r="I85" s="123">
        <v>9.6999999999999993</v>
      </c>
      <c r="J85" s="124">
        <f t="shared" si="5"/>
        <v>0.10309278350515465</v>
      </c>
    </row>
    <row r="86" spans="6:10" x14ac:dyDescent="0.25">
      <c r="F86" s="48">
        <v>82</v>
      </c>
      <c r="G86" s="121">
        <v>9.9</v>
      </c>
      <c r="H86" s="122">
        <f t="shared" si="4"/>
        <v>0.10101010101010101</v>
      </c>
      <c r="I86" s="121">
        <v>9.1</v>
      </c>
      <c r="J86" s="122">
        <f t="shared" si="5"/>
        <v>0.10989010989010989</v>
      </c>
    </row>
    <row r="87" spans="6:10" x14ac:dyDescent="0.25">
      <c r="F87" s="49">
        <v>83</v>
      </c>
      <c r="G87" s="123">
        <v>9.3000000000000007</v>
      </c>
      <c r="H87" s="124">
        <f t="shared" si="4"/>
        <v>0.1075268817204301</v>
      </c>
      <c r="I87" s="123">
        <v>8.6</v>
      </c>
      <c r="J87" s="124">
        <f t="shared" si="5"/>
        <v>0.11627906976744186</v>
      </c>
    </row>
    <row r="88" spans="6:10" x14ac:dyDescent="0.25">
      <c r="F88" s="48">
        <v>84</v>
      </c>
      <c r="G88" s="121">
        <v>8.6999999999999993</v>
      </c>
      <c r="H88" s="122">
        <f t="shared" si="4"/>
        <v>0.1149425287356322</v>
      </c>
      <c r="I88" s="121">
        <v>8.1</v>
      </c>
      <c r="J88" s="122">
        <f t="shared" si="5"/>
        <v>0.1234567901234568</v>
      </c>
    </row>
    <row r="89" spans="6:10" x14ac:dyDescent="0.25">
      <c r="F89" s="49">
        <v>85</v>
      </c>
      <c r="G89" s="123">
        <v>8.1</v>
      </c>
      <c r="H89" s="124">
        <f t="shared" si="4"/>
        <v>0.1234567901234568</v>
      </c>
      <c r="I89" s="123">
        <v>7.6</v>
      </c>
      <c r="J89" s="124">
        <f t="shared" si="5"/>
        <v>0.13157894736842105</v>
      </c>
    </row>
    <row r="90" spans="6:10" x14ac:dyDescent="0.25">
      <c r="F90" s="48">
        <v>86</v>
      </c>
      <c r="G90" s="121">
        <v>7.6</v>
      </c>
      <c r="H90" s="122">
        <f t="shared" si="4"/>
        <v>0.13157894736842105</v>
      </c>
      <c r="I90" s="121">
        <v>7.1</v>
      </c>
      <c r="J90" s="122">
        <f t="shared" si="5"/>
        <v>0.14084507042253522</v>
      </c>
    </row>
    <row r="91" spans="6:10" x14ac:dyDescent="0.25">
      <c r="F91" s="49">
        <v>87</v>
      </c>
      <c r="G91" s="123">
        <v>7.1</v>
      </c>
      <c r="H91" s="124">
        <f t="shared" si="4"/>
        <v>0.14084507042253522</v>
      </c>
      <c r="I91" s="123">
        <v>6.7</v>
      </c>
      <c r="J91" s="124">
        <f t="shared" si="5"/>
        <v>0.14925373134328357</v>
      </c>
    </row>
    <row r="92" spans="6:10" x14ac:dyDescent="0.25">
      <c r="F92" s="48">
        <v>88</v>
      </c>
      <c r="G92" s="121">
        <v>6.6</v>
      </c>
      <c r="H92" s="122">
        <f t="shared" si="4"/>
        <v>0.15151515151515152</v>
      </c>
      <c r="I92" s="121">
        <v>6.3</v>
      </c>
      <c r="J92" s="122">
        <f t="shared" si="5"/>
        <v>0.15873015873015872</v>
      </c>
    </row>
    <row r="93" spans="6:10" x14ac:dyDescent="0.25">
      <c r="F93" s="49">
        <v>89</v>
      </c>
      <c r="G93" s="123">
        <v>6.1</v>
      </c>
      <c r="H93" s="124">
        <f t="shared" si="4"/>
        <v>0.16393442622950821</v>
      </c>
      <c r="I93" s="123">
        <v>5.9</v>
      </c>
      <c r="J93" s="124">
        <f t="shared" si="5"/>
        <v>0.16949152542372881</v>
      </c>
    </row>
    <row r="94" spans="6:10" x14ac:dyDescent="0.25">
      <c r="F94" s="48">
        <v>90</v>
      </c>
      <c r="G94" s="121">
        <v>5.7</v>
      </c>
      <c r="H94" s="122">
        <f t="shared" si="4"/>
        <v>0.17543859649122806</v>
      </c>
      <c r="I94" s="121">
        <v>5.5</v>
      </c>
      <c r="J94" s="122">
        <f t="shared" si="5"/>
        <v>0.18181818181818182</v>
      </c>
    </row>
    <row r="95" spans="6:10" x14ac:dyDescent="0.25">
      <c r="F95" s="49">
        <v>91</v>
      </c>
      <c r="G95" s="123">
        <v>5.3</v>
      </c>
      <c r="H95" s="124">
        <f t="shared" si="4"/>
        <v>0.18867924528301888</v>
      </c>
      <c r="I95" s="123">
        <v>5.2</v>
      </c>
      <c r="J95" s="124">
        <f t="shared" si="5"/>
        <v>0.19230769230769229</v>
      </c>
    </row>
    <row r="96" spans="6:10" x14ac:dyDescent="0.25">
      <c r="F96" s="48">
        <v>92</v>
      </c>
      <c r="G96" s="121">
        <v>4.9000000000000004</v>
      </c>
      <c r="H96" s="122">
        <f t="shared" si="4"/>
        <v>0.2040816326530612</v>
      </c>
      <c r="I96" s="121">
        <v>4.9000000000000004</v>
      </c>
      <c r="J96" s="122">
        <f t="shared" si="5"/>
        <v>0.2040816326530612</v>
      </c>
    </row>
    <row r="97" spans="6:10" x14ac:dyDescent="0.25">
      <c r="F97" s="49">
        <v>93</v>
      </c>
      <c r="G97" s="123">
        <v>4.5999999999999996</v>
      </c>
      <c r="H97" s="124">
        <f t="shared" si="4"/>
        <v>0.21739130434782611</v>
      </c>
      <c r="I97" s="123">
        <v>4.5999999999999996</v>
      </c>
      <c r="J97" s="124">
        <f t="shared" si="5"/>
        <v>0.21739130434782611</v>
      </c>
    </row>
    <row r="98" spans="6:10" x14ac:dyDescent="0.25">
      <c r="F98" s="48">
        <v>94</v>
      </c>
      <c r="G98" s="121">
        <v>4.3</v>
      </c>
      <c r="H98" s="122">
        <f t="shared" si="4"/>
        <v>0.23255813953488372</v>
      </c>
      <c r="I98" s="121">
        <v>4.3</v>
      </c>
      <c r="J98" s="122">
        <f t="shared" si="5"/>
        <v>0.23255813953488372</v>
      </c>
    </row>
    <row r="99" spans="6:10" x14ac:dyDescent="0.25">
      <c r="F99" s="49">
        <v>95</v>
      </c>
      <c r="G99" s="123">
        <v>4</v>
      </c>
      <c r="H99" s="124">
        <f t="shared" si="4"/>
        <v>0.25</v>
      </c>
      <c r="I99" s="123">
        <v>4.0999999999999996</v>
      </c>
      <c r="J99" s="124">
        <f t="shared" si="5"/>
        <v>0.24390243902439027</v>
      </c>
    </row>
    <row r="100" spans="6:10" x14ac:dyDescent="0.25">
      <c r="F100" s="48">
        <v>96</v>
      </c>
      <c r="G100" s="121">
        <v>3.7</v>
      </c>
      <c r="H100" s="122">
        <f t="shared" si="4"/>
        <v>0.27027027027027023</v>
      </c>
      <c r="I100" s="121">
        <v>3.8</v>
      </c>
      <c r="J100" s="122">
        <f t="shared" si="5"/>
        <v>0.26315789473684209</v>
      </c>
    </row>
    <row r="101" spans="6:10" x14ac:dyDescent="0.25">
      <c r="F101" s="49">
        <v>97</v>
      </c>
      <c r="G101" s="123">
        <v>3.4</v>
      </c>
      <c r="H101" s="124">
        <f t="shared" si="4"/>
        <v>0.29411764705882354</v>
      </c>
      <c r="I101" s="123">
        <v>3.6</v>
      </c>
      <c r="J101" s="124">
        <f t="shared" si="5"/>
        <v>0.27777777777777779</v>
      </c>
    </row>
    <row r="102" spans="6:10" x14ac:dyDescent="0.25">
      <c r="F102" s="48">
        <v>98</v>
      </c>
      <c r="G102" s="121">
        <v>3.2</v>
      </c>
      <c r="H102" s="122">
        <f t="shared" si="4"/>
        <v>0.3125</v>
      </c>
      <c r="I102" s="121">
        <v>3.4</v>
      </c>
      <c r="J102" s="122">
        <f t="shared" si="5"/>
        <v>0.29411764705882354</v>
      </c>
    </row>
    <row r="103" spans="6:10" x14ac:dyDescent="0.25">
      <c r="F103" s="49">
        <v>99</v>
      </c>
      <c r="G103" s="123">
        <v>3</v>
      </c>
      <c r="H103" s="124">
        <f t="shared" si="4"/>
        <v>0.33333333333333331</v>
      </c>
      <c r="I103" s="123">
        <v>3.1</v>
      </c>
      <c r="J103" s="124">
        <f t="shared" si="5"/>
        <v>0.32258064516129031</v>
      </c>
    </row>
    <row r="104" spans="6:10" x14ac:dyDescent="0.25">
      <c r="F104" s="48">
        <v>100</v>
      </c>
      <c r="G104" s="121">
        <v>2.8</v>
      </c>
      <c r="H104" s="122">
        <f t="shared" si="4"/>
        <v>0.35714285714285715</v>
      </c>
      <c r="I104" s="121">
        <v>2.9</v>
      </c>
      <c r="J104" s="122">
        <f t="shared" si="5"/>
        <v>0.34482758620689657</v>
      </c>
    </row>
    <row r="105" spans="6:10" x14ac:dyDescent="0.25">
      <c r="F105" s="49">
        <v>101</v>
      </c>
      <c r="G105" s="123">
        <v>2.6</v>
      </c>
      <c r="H105" s="124">
        <f t="shared" si="4"/>
        <v>0.38461538461538458</v>
      </c>
      <c r="I105" s="123">
        <v>2.7</v>
      </c>
      <c r="J105" s="124">
        <f t="shared" si="5"/>
        <v>0.37037037037037035</v>
      </c>
    </row>
    <row r="106" spans="6:10" x14ac:dyDescent="0.25">
      <c r="F106" s="48">
        <v>102</v>
      </c>
      <c r="G106" s="121">
        <v>2.5</v>
      </c>
      <c r="H106" s="122">
        <f t="shared" si="4"/>
        <v>0.4</v>
      </c>
      <c r="I106" s="121">
        <v>2.5</v>
      </c>
      <c r="J106" s="122">
        <f t="shared" si="5"/>
        <v>0.4</v>
      </c>
    </row>
    <row r="107" spans="6:10" x14ac:dyDescent="0.25">
      <c r="F107" s="49">
        <v>103</v>
      </c>
      <c r="G107" s="123">
        <v>2.2999999999999998</v>
      </c>
      <c r="H107" s="124">
        <f t="shared" si="4"/>
        <v>0.43478260869565222</v>
      </c>
      <c r="I107" s="123">
        <v>2.2999999999999998</v>
      </c>
      <c r="J107" s="124">
        <f t="shared" si="5"/>
        <v>0.43478260869565222</v>
      </c>
    </row>
    <row r="108" spans="6:10" x14ac:dyDescent="0.25">
      <c r="F108" s="48">
        <v>104</v>
      </c>
      <c r="G108" s="121">
        <v>2.2000000000000002</v>
      </c>
      <c r="H108" s="122">
        <f t="shared" si="4"/>
        <v>0.45454545454545453</v>
      </c>
      <c r="I108" s="121">
        <v>2.1</v>
      </c>
      <c r="J108" s="122">
        <f t="shared" si="5"/>
        <v>0.47619047619047616</v>
      </c>
    </row>
    <row r="109" spans="6:10" x14ac:dyDescent="0.25">
      <c r="F109" s="49">
        <v>105</v>
      </c>
      <c r="G109" s="123">
        <v>2.1</v>
      </c>
      <c r="H109" s="124">
        <f t="shared" si="4"/>
        <v>0.47619047619047616</v>
      </c>
      <c r="I109" s="123">
        <v>1.9</v>
      </c>
      <c r="J109" s="124">
        <f t="shared" si="5"/>
        <v>0.52631578947368418</v>
      </c>
    </row>
    <row r="110" spans="6:10" x14ac:dyDescent="0.25">
      <c r="F110" s="48">
        <v>106</v>
      </c>
      <c r="G110" s="121">
        <v>2.1</v>
      </c>
      <c r="H110" s="122">
        <f t="shared" si="4"/>
        <v>0.47619047619047616</v>
      </c>
      <c r="I110" s="121">
        <v>1.7</v>
      </c>
      <c r="J110" s="122">
        <f t="shared" si="5"/>
        <v>0.58823529411764708</v>
      </c>
    </row>
    <row r="111" spans="6:10" x14ac:dyDescent="0.25">
      <c r="F111" s="49">
        <v>107</v>
      </c>
      <c r="G111" s="123">
        <v>2.1</v>
      </c>
      <c r="H111" s="124">
        <f t="shared" si="4"/>
        <v>0.47619047619047616</v>
      </c>
      <c r="I111" s="123">
        <v>1.5</v>
      </c>
      <c r="J111" s="124">
        <f t="shared" si="5"/>
        <v>0.66666666666666663</v>
      </c>
    </row>
    <row r="112" spans="6:10" x14ac:dyDescent="0.25">
      <c r="F112" s="48">
        <v>108</v>
      </c>
      <c r="G112" s="121">
        <v>2</v>
      </c>
      <c r="H112" s="122">
        <f t="shared" si="4"/>
        <v>0.5</v>
      </c>
      <c r="I112" s="121">
        <v>1.4</v>
      </c>
      <c r="J112" s="122">
        <f t="shared" si="5"/>
        <v>0.7142857142857143</v>
      </c>
    </row>
    <row r="113" spans="6:10" x14ac:dyDescent="0.25">
      <c r="F113" s="49">
        <v>109</v>
      </c>
      <c r="G113" s="123">
        <v>2</v>
      </c>
      <c r="H113" s="124">
        <f t="shared" si="4"/>
        <v>0.5</v>
      </c>
      <c r="I113" s="123">
        <v>1.2</v>
      </c>
      <c r="J113" s="124">
        <f t="shared" si="5"/>
        <v>0.83333333333333337</v>
      </c>
    </row>
    <row r="114" spans="6:10" x14ac:dyDescent="0.25">
      <c r="F114" s="48">
        <v>110</v>
      </c>
      <c r="G114" s="121">
        <v>2</v>
      </c>
      <c r="H114" s="122">
        <f t="shared" si="4"/>
        <v>0.5</v>
      </c>
      <c r="I114" s="121">
        <v>1.1000000000000001</v>
      </c>
      <c r="J114" s="122">
        <f t="shared" si="5"/>
        <v>0.90909090909090906</v>
      </c>
    </row>
    <row r="115" spans="6:10" x14ac:dyDescent="0.25">
      <c r="F115" s="49">
        <v>111</v>
      </c>
      <c r="G115" s="123">
        <v>2</v>
      </c>
      <c r="H115" s="124">
        <f t="shared" si="4"/>
        <v>0.5</v>
      </c>
      <c r="I115" s="123">
        <v>1</v>
      </c>
      <c r="J115" s="124">
        <f t="shared" si="5"/>
        <v>1</v>
      </c>
    </row>
    <row r="116" spans="6:10" x14ac:dyDescent="0.25">
      <c r="F116" s="48">
        <v>112</v>
      </c>
      <c r="G116" s="121">
        <v>2</v>
      </c>
      <c r="H116" s="122">
        <f t="shared" si="4"/>
        <v>0.5</v>
      </c>
      <c r="I116" s="121">
        <v>1</v>
      </c>
      <c r="J116" s="122">
        <f t="shared" si="5"/>
        <v>1</v>
      </c>
    </row>
    <row r="117" spans="6:10" x14ac:dyDescent="0.25">
      <c r="F117" s="49">
        <v>113</v>
      </c>
      <c r="G117" s="123">
        <v>1.9</v>
      </c>
      <c r="H117" s="124">
        <f t="shared" si="4"/>
        <v>0.52631578947368418</v>
      </c>
      <c r="I117" s="123">
        <v>1</v>
      </c>
      <c r="J117" s="124">
        <f t="shared" si="5"/>
        <v>1</v>
      </c>
    </row>
    <row r="118" spans="6:10" x14ac:dyDescent="0.25">
      <c r="F118" s="48">
        <v>114</v>
      </c>
      <c r="G118" s="121">
        <v>1.9</v>
      </c>
      <c r="H118" s="122">
        <f t="shared" si="4"/>
        <v>0.52631578947368418</v>
      </c>
      <c r="I118" s="121">
        <v>1</v>
      </c>
      <c r="J118" s="122">
        <f t="shared" si="5"/>
        <v>1</v>
      </c>
    </row>
    <row r="119" spans="6:10" x14ac:dyDescent="0.25">
      <c r="F119" s="49">
        <v>115</v>
      </c>
      <c r="G119" s="123">
        <v>1.8</v>
      </c>
      <c r="H119" s="124">
        <f t="shared" si="4"/>
        <v>0.55555555555555558</v>
      </c>
      <c r="I119" s="123">
        <v>1</v>
      </c>
      <c r="J119" s="124">
        <f t="shared" si="5"/>
        <v>1</v>
      </c>
    </row>
    <row r="120" spans="6:10" x14ac:dyDescent="0.25">
      <c r="F120" s="48">
        <v>116</v>
      </c>
      <c r="G120" s="121">
        <v>1.8</v>
      </c>
      <c r="H120" s="122">
        <f t="shared" si="4"/>
        <v>0.55555555555555558</v>
      </c>
      <c r="I120" s="121">
        <v>1</v>
      </c>
      <c r="J120" s="122">
        <f t="shared" si="5"/>
        <v>1</v>
      </c>
    </row>
    <row r="121" spans="6:10" x14ac:dyDescent="0.25">
      <c r="F121" s="49">
        <v>117</v>
      </c>
      <c r="G121" s="123">
        <v>1.6</v>
      </c>
      <c r="H121" s="124">
        <f t="shared" si="4"/>
        <v>0.625</v>
      </c>
      <c r="I121" s="123">
        <v>1</v>
      </c>
      <c r="J121" s="124">
        <f t="shared" si="5"/>
        <v>1</v>
      </c>
    </row>
    <row r="122" spans="6:10" x14ac:dyDescent="0.25">
      <c r="F122" s="48">
        <v>118</v>
      </c>
      <c r="G122" s="121">
        <v>1.4</v>
      </c>
      <c r="H122" s="122">
        <f t="shared" si="4"/>
        <v>0.7142857142857143</v>
      </c>
      <c r="I122" s="121">
        <v>1</v>
      </c>
      <c r="J122" s="122">
        <f t="shared" si="5"/>
        <v>1</v>
      </c>
    </row>
    <row r="123" spans="6:10" x14ac:dyDescent="0.25">
      <c r="F123" s="49">
        <v>119</v>
      </c>
      <c r="G123" s="123">
        <v>1.1000000000000001</v>
      </c>
      <c r="H123" s="124">
        <f t="shared" si="4"/>
        <v>0.90909090909090906</v>
      </c>
      <c r="I123" s="123">
        <v>1</v>
      </c>
      <c r="J123" s="124">
        <f t="shared" si="5"/>
        <v>1</v>
      </c>
    </row>
    <row r="124" spans="6:10" ht="15.75" thickBot="1" x14ac:dyDescent="0.3">
      <c r="F124" s="151">
        <v>120</v>
      </c>
      <c r="G124" s="125">
        <v>1</v>
      </c>
      <c r="H124" s="126">
        <f t="shared" si="4"/>
        <v>1</v>
      </c>
      <c r="I124" s="125">
        <v>1</v>
      </c>
      <c r="J124" s="126">
        <f t="shared" si="5"/>
        <v>1</v>
      </c>
    </row>
  </sheetData>
  <mergeCells count="6">
    <mergeCell ref="B2:C2"/>
    <mergeCell ref="D2:E2"/>
    <mergeCell ref="B1:E1"/>
    <mergeCell ref="G1:J1"/>
    <mergeCell ref="G2:H2"/>
    <mergeCell ref="I2:J2"/>
  </mergeCells>
  <pageMargins left="0.5" right="0.5" top="1" bottom="1" header="0.4" footer="0.4"/>
  <pageSetup scale="85" fitToHeight="3" orientation="portrait"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6ACE5-740E-4C75-9C31-AC738F107E97}">
  <sheetPr>
    <pageSetUpPr fitToPage="1"/>
  </sheetPr>
  <dimension ref="A1:R45"/>
  <sheetViews>
    <sheetView showWhiteSpace="0" view="pageLayout" topLeftCell="A9" zoomScaleNormal="100" workbookViewId="0">
      <selection activeCell="D19" sqref="D19"/>
    </sheetView>
  </sheetViews>
  <sheetFormatPr defaultColWidth="0.7109375" defaultRowHeight="15" x14ac:dyDescent="0.25"/>
  <cols>
    <col min="1" max="4" width="21.42578125" style="14" customWidth="1"/>
    <col min="5" max="5" width="11.7109375" style="14" customWidth="1"/>
    <col min="6" max="6" width="7.28515625" style="14" customWidth="1"/>
    <col min="7" max="13" width="10.7109375" style="14" customWidth="1"/>
    <col min="14" max="14" width="10.7109375" style="114" customWidth="1"/>
    <col min="15" max="15" width="14.42578125" style="115" customWidth="1"/>
    <col min="16" max="16" width="15.28515625" style="14" customWidth="1"/>
    <col min="17" max="18" width="11.42578125" style="114" bestFit="1" customWidth="1"/>
    <col min="19" max="16384" width="0.7109375" style="14"/>
  </cols>
  <sheetData>
    <row r="1" spans="1:18" s="26" customFormat="1" ht="53.25" customHeight="1" x14ac:dyDescent="0.25">
      <c r="A1" s="147"/>
      <c r="B1" s="150">
        <v>2023</v>
      </c>
      <c r="C1" s="150">
        <v>2022</v>
      </c>
      <c r="D1" s="150">
        <v>2021</v>
      </c>
      <c r="E1" s="152"/>
      <c r="F1" s="150" t="s">
        <v>443</v>
      </c>
      <c r="G1" s="150" t="s">
        <v>535</v>
      </c>
      <c r="H1" s="132" t="s">
        <v>536</v>
      </c>
      <c r="I1" s="150" t="s">
        <v>537</v>
      </c>
      <c r="J1" s="150" t="s">
        <v>538</v>
      </c>
      <c r="K1" s="150" t="s">
        <v>539</v>
      </c>
      <c r="L1" s="150" t="s">
        <v>540</v>
      </c>
      <c r="M1" s="133" t="s">
        <v>541</v>
      </c>
      <c r="N1" s="133" t="s">
        <v>542</v>
      </c>
      <c r="O1" s="112"/>
      <c r="Q1" s="113"/>
      <c r="R1" s="113"/>
    </row>
    <row r="2" spans="1:18" ht="17.100000000000001" customHeight="1" x14ac:dyDescent="0.25">
      <c r="A2" s="198" t="s">
        <v>543</v>
      </c>
      <c r="B2" s="198"/>
      <c r="C2" s="198"/>
      <c r="D2" s="198"/>
      <c r="F2" s="48">
        <v>2023</v>
      </c>
      <c r="G2" s="34">
        <v>160200</v>
      </c>
      <c r="H2" s="32"/>
      <c r="I2" s="34">
        <v>1640</v>
      </c>
      <c r="J2" s="34">
        <v>2572</v>
      </c>
      <c r="K2" s="34">
        <v>3808</v>
      </c>
      <c r="L2" s="34">
        <v>4555</v>
      </c>
      <c r="M2" s="34">
        <v>21240</v>
      </c>
      <c r="N2" s="34">
        <v>56520</v>
      </c>
      <c r="O2" s="14"/>
    </row>
    <row r="3" spans="1:18" x14ac:dyDescent="0.25">
      <c r="A3" s="196" t="s">
        <v>108</v>
      </c>
      <c r="B3" s="196"/>
      <c r="C3" s="196"/>
      <c r="D3" s="196"/>
      <c r="F3" s="49">
        <v>2022</v>
      </c>
      <c r="G3" s="37">
        <v>147000</v>
      </c>
      <c r="H3" s="36">
        <v>8.6999999999999994E-2</v>
      </c>
      <c r="I3" s="37">
        <v>1510</v>
      </c>
      <c r="J3" s="37">
        <v>2364</v>
      </c>
      <c r="K3" s="37">
        <v>3568</v>
      </c>
      <c r="L3" s="37">
        <v>4194</v>
      </c>
      <c r="M3" s="37">
        <v>19560</v>
      </c>
      <c r="N3" s="37">
        <v>51960</v>
      </c>
      <c r="O3" s="14"/>
    </row>
    <row r="4" spans="1:18" x14ac:dyDescent="0.25">
      <c r="A4" s="48" t="s">
        <v>544</v>
      </c>
      <c r="B4" s="131" t="s">
        <v>545</v>
      </c>
      <c r="C4" s="131" t="s">
        <v>545</v>
      </c>
      <c r="D4" s="131" t="s">
        <v>545</v>
      </c>
      <c r="E4" s="64"/>
      <c r="F4" s="48">
        <v>2021</v>
      </c>
      <c r="G4" s="34">
        <v>142800</v>
      </c>
      <c r="H4" s="32">
        <v>5.8999999999999997E-2</v>
      </c>
      <c r="I4" s="34">
        <v>1470</v>
      </c>
      <c r="J4" s="34">
        <v>2324</v>
      </c>
      <c r="K4" s="34">
        <v>3306</v>
      </c>
      <c r="L4" s="34">
        <v>3895</v>
      </c>
      <c r="M4" s="34">
        <v>18960</v>
      </c>
      <c r="N4" s="34">
        <v>50520</v>
      </c>
    </row>
    <row r="5" spans="1:18" x14ac:dyDescent="0.25">
      <c r="A5" s="49" t="s">
        <v>546</v>
      </c>
      <c r="B5" s="49" t="s">
        <v>547</v>
      </c>
      <c r="C5" s="49" t="s">
        <v>547</v>
      </c>
      <c r="D5" s="49" t="s">
        <v>547</v>
      </c>
      <c r="E5" s="64"/>
      <c r="F5" s="49">
        <v>2020</v>
      </c>
      <c r="G5" s="37">
        <v>137700</v>
      </c>
      <c r="H5" s="36">
        <v>1.2999999999999999E-2</v>
      </c>
      <c r="I5" s="37">
        <v>1410</v>
      </c>
      <c r="J5" s="37">
        <v>2265</v>
      </c>
      <c r="K5" s="37">
        <v>3150</v>
      </c>
      <c r="L5" s="37">
        <v>3790</v>
      </c>
      <c r="M5" s="37">
        <v>18240</v>
      </c>
      <c r="N5" s="37">
        <v>48600</v>
      </c>
    </row>
    <row r="6" spans="1:18" x14ac:dyDescent="0.25">
      <c r="A6" s="48" t="s">
        <v>548</v>
      </c>
      <c r="B6" s="48" t="s">
        <v>549</v>
      </c>
      <c r="C6" s="48" t="s">
        <v>549</v>
      </c>
      <c r="D6" s="48" t="s">
        <v>549</v>
      </c>
      <c r="E6" s="64"/>
      <c r="F6" s="48">
        <v>2019</v>
      </c>
      <c r="G6" s="34">
        <v>132900</v>
      </c>
      <c r="H6" s="32">
        <v>1.6E-2</v>
      </c>
      <c r="I6" s="34">
        <v>1360</v>
      </c>
      <c r="J6" s="34">
        <v>2209</v>
      </c>
      <c r="K6" s="34">
        <v>3106</v>
      </c>
      <c r="L6" s="34">
        <v>3770</v>
      </c>
      <c r="M6" s="34">
        <v>17640</v>
      </c>
      <c r="N6" s="34">
        <v>46920</v>
      </c>
    </row>
    <row r="7" spans="1:18" x14ac:dyDescent="0.25">
      <c r="A7" s="196" t="s">
        <v>17</v>
      </c>
      <c r="B7" s="196"/>
      <c r="C7" s="196"/>
      <c r="D7" s="196"/>
      <c r="E7" s="64"/>
      <c r="F7" s="49">
        <v>2018</v>
      </c>
      <c r="G7" s="37">
        <v>128400</v>
      </c>
      <c r="H7" s="36">
        <v>2.8000000000000001E-2</v>
      </c>
      <c r="I7" s="37">
        <v>1320</v>
      </c>
      <c r="J7" s="37">
        <v>2158</v>
      </c>
      <c r="K7" s="37">
        <v>2973</v>
      </c>
      <c r="L7" s="37">
        <v>3698</v>
      </c>
      <c r="M7" s="37">
        <v>17040</v>
      </c>
      <c r="N7" s="37">
        <v>45360</v>
      </c>
    </row>
    <row r="8" spans="1:18" x14ac:dyDescent="0.25">
      <c r="A8" s="48" t="s">
        <v>544</v>
      </c>
      <c r="B8" s="48" t="s">
        <v>550</v>
      </c>
      <c r="C8" s="48" t="s">
        <v>550</v>
      </c>
      <c r="D8" s="48" t="s">
        <v>550</v>
      </c>
      <c r="E8" s="64"/>
      <c r="F8" s="48">
        <v>2017</v>
      </c>
      <c r="G8" s="34">
        <v>127200</v>
      </c>
      <c r="H8" s="32">
        <v>0.02</v>
      </c>
      <c r="I8" s="34">
        <v>1300</v>
      </c>
      <c r="J8" s="34">
        <v>2153</v>
      </c>
      <c r="K8" s="34">
        <v>2870</v>
      </c>
      <c r="L8" s="34">
        <v>3538</v>
      </c>
      <c r="M8" s="34">
        <v>16920</v>
      </c>
      <c r="N8" s="34">
        <v>44880</v>
      </c>
    </row>
    <row r="9" spans="1:18" x14ac:dyDescent="0.25">
      <c r="A9" s="49" t="s">
        <v>546</v>
      </c>
      <c r="B9" s="49" t="s">
        <v>551</v>
      </c>
      <c r="C9" s="49" t="s">
        <v>551</v>
      </c>
      <c r="D9" s="49" t="s">
        <v>551</v>
      </c>
      <c r="F9" s="49">
        <v>2016</v>
      </c>
      <c r="G9" s="37">
        <v>118500</v>
      </c>
      <c r="H9" s="36">
        <v>3.0000000000000001E-3</v>
      </c>
      <c r="I9" s="37">
        <v>1260</v>
      </c>
      <c r="J9" s="37">
        <v>2102</v>
      </c>
      <c r="K9" s="37">
        <v>2891</v>
      </c>
      <c r="L9" s="37">
        <v>3576</v>
      </c>
      <c r="M9" s="37">
        <v>15720</v>
      </c>
      <c r="N9" s="37">
        <v>41880</v>
      </c>
    </row>
    <row r="10" spans="1:18" ht="15.75" thickBot="1" x14ac:dyDescent="0.3">
      <c r="A10" s="151" t="s">
        <v>548</v>
      </c>
      <c r="B10" s="151" t="s">
        <v>552</v>
      </c>
      <c r="C10" s="151" t="s">
        <v>552</v>
      </c>
      <c r="D10" s="151" t="s">
        <v>552</v>
      </c>
      <c r="F10" s="48">
        <v>2015</v>
      </c>
      <c r="G10" s="34">
        <v>118500</v>
      </c>
      <c r="H10" s="32">
        <v>0</v>
      </c>
      <c r="I10" s="34">
        <v>1220</v>
      </c>
      <c r="J10" s="34">
        <v>2025</v>
      </c>
      <c r="K10" s="34">
        <v>2916</v>
      </c>
      <c r="L10" s="34">
        <v>3501</v>
      </c>
      <c r="M10" s="34">
        <v>15720</v>
      </c>
      <c r="N10" s="34">
        <v>41880</v>
      </c>
    </row>
    <row r="11" spans="1:18" x14ac:dyDescent="0.25">
      <c r="F11" s="49">
        <v>2014</v>
      </c>
      <c r="G11" s="37">
        <v>117000</v>
      </c>
      <c r="H11" s="36">
        <v>1.7000000000000001E-2</v>
      </c>
      <c r="I11" s="37">
        <v>1200</v>
      </c>
      <c r="J11" s="37">
        <v>1992</v>
      </c>
      <c r="K11" s="37">
        <v>2795</v>
      </c>
      <c r="L11" s="37">
        <v>3425</v>
      </c>
      <c r="M11" s="37">
        <v>15480</v>
      </c>
      <c r="N11" s="37">
        <v>41400</v>
      </c>
    </row>
    <row r="12" spans="1:18" x14ac:dyDescent="0.25">
      <c r="A12" s="198" t="s">
        <v>553</v>
      </c>
      <c r="B12" s="198"/>
      <c r="C12" s="198"/>
      <c r="F12" s="48">
        <v>2013</v>
      </c>
      <c r="G12" s="34">
        <v>113700</v>
      </c>
      <c r="H12" s="32">
        <v>1.4999999999999999E-2</v>
      </c>
      <c r="I12" s="34">
        <v>1160</v>
      </c>
      <c r="J12" s="34">
        <v>1923</v>
      </c>
      <c r="K12" s="34">
        <v>2780</v>
      </c>
      <c r="L12" s="34">
        <v>3350</v>
      </c>
      <c r="M12" s="34">
        <v>15120</v>
      </c>
      <c r="N12" s="34">
        <v>40080</v>
      </c>
    </row>
    <row r="13" spans="1:18" x14ac:dyDescent="0.25">
      <c r="A13" s="148" t="s">
        <v>554</v>
      </c>
      <c r="B13" s="148" t="s">
        <v>555</v>
      </c>
      <c r="C13" s="148" t="s">
        <v>556</v>
      </c>
      <c r="F13" s="49">
        <v>2012</v>
      </c>
      <c r="G13" s="37">
        <v>110100</v>
      </c>
      <c r="H13" s="36">
        <v>1.7000000000000001E-2</v>
      </c>
      <c r="I13" s="37">
        <v>1130</v>
      </c>
      <c r="J13" s="37">
        <v>1855</v>
      </c>
      <c r="K13" s="37">
        <v>2666</v>
      </c>
      <c r="L13" s="37">
        <v>3266</v>
      </c>
      <c r="M13" s="37">
        <v>14640</v>
      </c>
      <c r="N13" s="37">
        <v>38880</v>
      </c>
    </row>
    <row r="14" spans="1:18" x14ac:dyDescent="0.25">
      <c r="A14" s="48" t="s">
        <v>557</v>
      </c>
      <c r="B14" s="48">
        <v>66</v>
      </c>
      <c r="C14" s="122">
        <v>0.25</v>
      </c>
      <c r="F14" s="48">
        <v>2011</v>
      </c>
      <c r="G14" s="34">
        <v>106800</v>
      </c>
      <c r="H14" s="32">
        <v>3.5999999999999997E-2</v>
      </c>
      <c r="I14" s="34">
        <v>1120</v>
      </c>
      <c r="J14" s="34">
        <v>1803</v>
      </c>
      <c r="K14" s="34">
        <v>2555</v>
      </c>
      <c r="L14" s="34">
        <v>3193</v>
      </c>
      <c r="M14" s="34">
        <v>14160</v>
      </c>
      <c r="N14" s="34">
        <v>37680</v>
      </c>
    </row>
    <row r="15" spans="1:18" x14ac:dyDescent="0.25">
      <c r="A15" s="49">
        <v>1955</v>
      </c>
      <c r="B15" s="49" t="s">
        <v>558</v>
      </c>
      <c r="C15" s="124">
        <v>0.25829999999999997</v>
      </c>
      <c r="F15" s="49">
        <v>2010</v>
      </c>
      <c r="G15" s="37">
        <v>106800</v>
      </c>
      <c r="H15" s="36">
        <v>0</v>
      </c>
      <c r="I15" s="37">
        <v>1120</v>
      </c>
      <c r="J15" s="37">
        <v>1820</v>
      </c>
      <c r="K15" s="37">
        <v>2532</v>
      </c>
      <c r="L15" s="37">
        <v>3119</v>
      </c>
      <c r="M15" s="37">
        <v>14160</v>
      </c>
      <c r="N15" s="37">
        <v>37680</v>
      </c>
    </row>
    <row r="16" spans="1:18" x14ac:dyDescent="0.25">
      <c r="A16" s="48">
        <v>1956</v>
      </c>
      <c r="B16" s="48" t="s">
        <v>559</v>
      </c>
      <c r="C16" s="122">
        <v>0.26669999999999999</v>
      </c>
      <c r="F16" s="48">
        <v>2009</v>
      </c>
      <c r="G16" s="34">
        <v>106800</v>
      </c>
      <c r="H16" s="32">
        <v>0</v>
      </c>
      <c r="I16" s="34">
        <v>1090</v>
      </c>
      <c r="J16" s="34">
        <v>1769</v>
      </c>
      <c r="K16" s="34">
        <v>2539</v>
      </c>
      <c r="L16" s="34">
        <v>3054</v>
      </c>
      <c r="M16" s="34">
        <v>14160</v>
      </c>
      <c r="N16" s="34">
        <v>37680</v>
      </c>
    </row>
    <row r="17" spans="1:14" x14ac:dyDescent="0.25">
      <c r="A17" s="49">
        <v>1957</v>
      </c>
      <c r="B17" s="49" t="s">
        <v>560</v>
      </c>
      <c r="C17" s="124">
        <v>0.27500000000000002</v>
      </c>
      <c r="F17" s="49">
        <v>2008</v>
      </c>
      <c r="G17" s="37">
        <v>102000</v>
      </c>
      <c r="H17" s="36">
        <v>5.8000000000000003E-2</v>
      </c>
      <c r="I17" s="37">
        <v>1050</v>
      </c>
      <c r="J17" s="37">
        <v>1682</v>
      </c>
      <c r="K17" s="37">
        <v>2432</v>
      </c>
      <c r="L17" s="37">
        <v>2794</v>
      </c>
      <c r="M17" s="37">
        <v>13560</v>
      </c>
      <c r="N17" s="37">
        <v>36120</v>
      </c>
    </row>
    <row r="18" spans="1:14" x14ac:dyDescent="0.25">
      <c r="A18" s="48">
        <v>1958</v>
      </c>
      <c r="B18" s="48" t="s">
        <v>561</v>
      </c>
      <c r="C18" s="122">
        <v>0.2833</v>
      </c>
      <c r="F18" s="48">
        <v>2007</v>
      </c>
      <c r="G18" s="34">
        <v>97500</v>
      </c>
      <c r="H18" s="32">
        <v>2.3E-2</v>
      </c>
      <c r="I18" s="34">
        <v>1000</v>
      </c>
      <c r="J18" s="34">
        <v>1598</v>
      </c>
      <c r="K18" s="34">
        <v>2348</v>
      </c>
      <c r="L18" s="34">
        <v>2672</v>
      </c>
      <c r="M18" s="34">
        <v>12960</v>
      </c>
      <c r="N18" s="34">
        <v>34440</v>
      </c>
    </row>
    <row r="19" spans="1:14" x14ac:dyDescent="0.25">
      <c r="A19" s="49">
        <v>1959</v>
      </c>
      <c r="B19" s="49" t="s">
        <v>562</v>
      </c>
      <c r="C19" s="124">
        <v>0.29170000000000001</v>
      </c>
      <c r="F19" s="49">
        <v>2006</v>
      </c>
      <c r="G19" s="37">
        <v>94200</v>
      </c>
      <c r="H19" s="36">
        <v>3.3000000000000002E-2</v>
      </c>
      <c r="I19" s="37">
        <v>970</v>
      </c>
      <c r="J19" s="37">
        <v>1530</v>
      </c>
      <c r="K19" s="37">
        <v>2223</v>
      </c>
      <c r="L19" s="37">
        <v>2420</v>
      </c>
      <c r="M19" s="37">
        <v>12480</v>
      </c>
      <c r="N19" s="37">
        <v>33240</v>
      </c>
    </row>
    <row r="20" spans="1:14" x14ac:dyDescent="0.25">
      <c r="A20" s="48" t="s">
        <v>563</v>
      </c>
      <c r="B20" s="48">
        <v>67</v>
      </c>
      <c r="C20" s="122">
        <v>0.3</v>
      </c>
      <c r="F20" s="48">
        <v>2005</v>
      </c>
      <c r="G20" s="34">
        <v>90000</v>
      </c>
      <c r="H20" s="32">
        <v>4.1000000000000002E-2</v>
      </c>
      <c r="I20" s="34">
        <v>920</v>
      </c>
      <c r="J20" s="34">
        <v>1452</v>
      </c>
      <c r="K20" s="34">
        <v>2088</v>
      </c>
      <c r="L20" s="34">
        <v>2252</v>
      </c>
      <c r="M20" s="34">
        <v>12000</v>
      </c>
      <c r="N20" s="34">
        <v>31800</v>
      </c>
    </row>
    <row r="21" spans="1:14" ht="15.75" thickBot="1" x14ac:dyDescent="0.3">
      <c r="A21" s="216" t="s">
        <v>564</v>
      </c>
      <c r="B21" s="216"/>
      <c r="C21" s="216"/>
      <c r="F21" s="49">
        <v>2004</v>
      </c>
      <c r="G21" s="37">
        <v>87900</v>
      </c>
      <c r="H21" s="36">
        <v>2.7E-2</v>
      </c>
      <c r="I21" s="37">
        <v>900</v>
      </c>
      <c r="J21" s="37">
        <v>1422</v>
      </c>
      <c r="K21" s="37">
        <v>1989</v>
      </c>
      <c r="L21" s="37">
        <v>2111</v>
      </c>
      <c r="M21" s="37">
        <v>11640</v>
      </c>
      <c r="N21" s="37">
        <v>31080</v>
      </c>
    </row>
    <row r="22" spans="1:14" x14ac:dyDescent="0.25">
      <c r="F22" s="48">
        <v>2003</v>
      </c>
      <c r="G22" s="34">
        <v>87000</v>
      </c>
      <c r="H22" s="32">
        <v>2.1000000000000001E-2</v>
      </c>
      <c r="I22" s="34">
        <v>890</v>
      </c>
      <c r="J22" s="34">
        <v>1412</v>
      </c>
      <c r="K22" s="34">
        <v>1836</v>
      </c>
      <c r="L22" s="34">
        <v>2045</v>
      </c>
      <c r="M22" s="34">
        <v>11520</v>
      </c>
      <c r="N22" s="34">
        <v>30720</v>
      </c>
    </row>
    <row r="23" spans="1:14" x14ac:dyDescent="0.25">
      <c r="F23" s="49">
        <v>2002</v>
      </c>
      <c r="G23" s="37">
        <v>84900</v>
      </c>
      <c r="H23" s="36">
        <v>1.4E-2</v>
      </c>
      <c r="I23" s="37">
        <v>870</v>
      </c>
      <c r="J23" s="37">
        <v>1382</v>
      </c>
      <c r="K23" s="37">
        <v>1750</v>
      </c>
      <c r="L23" s="37">
        <v>1988</v>
      </c>
      <c r="M23" s="37">
        <v>11280</v>
      </c>
      <c r="N23" s="37">
        <v>30000</v>
      </c>
    </row>
    <row r="24" spans="1:14" x14ac:dyDescent="0.25">
      <c r="F24" s="48">
        <v>2001</v>
      </c>
      <c r="G24" s="34">
        <v>80400</v>
      </c>
      <c r="H24" s="32">
        <v>2.5999999999999999E-2</v>
      </c>
      <c r="I24" s="34">
        <v>830</v>
      </c>
      <c r="J24" s="34">
        <v>1314</v>
      </c>
      <c r="K24" s="34">
        <v>1657</v>
      </c>
      <c r="L24" s="34">
        <v>1879</v>
      </c>
      <c r="M24" s="34">
        <v>10680</v>
      </c>
      <c r="N24" s="34">
        <v>25000</v>
      </c>
    </row>
    <row r="25" spans="1:14" x14ac:dyDescent="0.25">
      <c r="F25" s="49">
        <v>2000</v>
      </c>
      <c r="G25" s="37">
        <v>84900</v>
      </c>
      <c r="H25" s="36">
        <v>3.5000000000000003E-2</v>
      </c>
      <c r="I25" s="37">
        <v>780</v>
      </c>
      <c r="J25" s="37">
        <v>1248</v>
      </c>
      <c r="K25" s="37">
        <v>1585</v>
      </c>
      <c r="L25" s="37">
        <v>1752</v>
      </c>
      <c r="M25" s="37">
        <v>10080</v>
      </c>
      <c r="N25" s="37">
        <v>17000</v>
      </c>
    </row>
    <row r="26" spans="1:14" x14ac:dyDescent="0.25">
      <c r="F26" s="48">
        <v>1999</v>
      </c>
      <c r="G26" s="34">
        <v>80400</v>
      </c>
      <c r="H26" s="32">
        <v>2.5000000000000001E-2</v>
      </c>
      <c r="I26" s="34">
        <v>740</v>
      </c>
      <c r="J26" s="34">
        <v>1191</v>
      </c>
      <c r="K26" s="34">
        <v>1544</v>
      </c>
      <c r="L26" s="34">
        <v>1684</v>
      </c>
      <c r="M26" s="116"/>
      <c r="N26" s="116"/>
    </row>
    <row r="27" spans="1:14" x14ac:dyDescent="0.25">
      <c r="F27" s="49">
        <v>1998</v>
      </c>
      <c r="G27" s="37">
        <v>76200</v>
      </c>
      <c r="H27" s="36">
        <v>1.2999999999999999E-2</v>
      </c>
      <c r="I27" s="37">
        <v>700</v>
      </c>
      <c r="J27" s="37">
        <v>1117</v>
      </c>
      <c r="K27" s="37">
        <v>1477</v>
      </c>
      <c r="L27" s="37">
        <v>1648</v>
      </c>
      <c r="M27" s="116"/>
      <c r="N27" s="116"/>
    </row>
    <row r="28" spans="1:14" x14ac:dyDescent="0.25">
      <c r="F28" s="48">
        <v>1997</v>
      </c>
      <c r="G28" s="34">
        <v>72600</v>
      </c>
      <c r="H28" s="32">
        <v>2.1000000000000001E-2</v>
      </c>
      <c r="I28" s="34">
        <v>670</v>
      </c>
      <c r="J28" s="34">
        <v>1056</v>
      </c>
      <c r="K28" s="34">
        <v>1412</v>
      </c>
      <c r="L28" s="34">
        <v>1609</v>
      </c>
      <c r="M28" s="116"/>
      <c r="N28" s="116"/>
    </row>
    <row r="29" spans="1:14" x14ac:dyDescent="0.25">
      <c r="F29" s="49">
        <v>1996</v>
      </c>
      <c r="G29" s="37">
        <v>68400</v>
      </c>
      <c r="H29" s="36">
        <v>2.9000000000000001E-2</v>
      </c>
      <c r="I29" s="37">
        <v>640</v>
      </c>
      <c r="J29" s="37">
        <v>1006</v>
      </c>
      <c r="K29" s="37">
        <v>1352</v>
      </c>
      <c r="L29" s="37">
        <v>1501</v>
      </c>
      <c r="M29" s="116"/>
      <c r="N29" s="116"/>
    </row>
    <row r="30" spans="1:14" x14ac:dyDescent="0.25">
      <c r="F30" s="48">
        <v>1995</v>
      </c>
      <c r="G30" s="34">
        <v>65400</v>
      </c>
      <c r="H30" s="32">
        <v>2.5999999999999999E-2</v>
      </c>
      <c r="I30" s="34">
        <v>630</v>
      </c>
      <c r="J30" s="34">
        <v>972</v>
      </c>
      <c r="K30" s="34">
        <v>1319</v>
      </c>
      <c r="L30" s="34">
        <v>1474</v>
      </c>
      <c r="M30" s="116"/>
      <c r="N30" s="116"/>
    </row>
    <row r="31" spans="1:14" x14ac:dyDescent="0.25">
      <c r="F31" s="49">
        <v>1994</v>
      </c>
      <c r="G31" s="37">
        <v>62700</v>
      </c>
      <c r="H31" s="36">
        <v>2.8000000000000001E-2</v>
      </c>
      <c r="I31" s="37">
        <v>620</v>
      </c>
      <c r="J31" s="37">
        <v>954</v>
      </c>
      <c r="K31" s="37">
        <v>1276</v>
      </c>
      <c r="L31" s="37">
        <v>1358</v>
      </c>
      <c r="M31" s="116"/>
      <c r="N31" s="116"/>
    </row>
    <row r="32" spans="1:14" x14ac:dyDescent="0.25">
      <c r="F32" s="48">
        <v>1993</v>
      </c>
      <c r="G32" s="34">
        <v>61200</v>
      </c>
      <c r="H32" s="32">
        <v>2.5999999999999999E-2</v>
      </c>
      <c r="I32" s="34">
        <v>590</v>
      </c>
      <c r="J32" s="34">
        <v>899</v>
      </c>
      <c r="K32" s="34">
        <v>1203</v>
      </c>
      <c r="L32" s="34">
        <v>1289</v>
      </c>
      <c r="M32" s="116"/>
      <c r="N32" s="116"/>
    </row>
    <row r="33" spans="6:14" x14ac:dyDescent="0.25">
      <c r="F33" s="49">
        <v>1992</v>
      </c>
      <c r="G33" s="37">
        <v>60600</v>
      </c>
      <c r="H33" s="36">
        <v>0.03</v>
      </c>
      <c r="I33" s="37">
        <v>570</v>
      </c>
      <c r="J33" s="37">
        <v>860</v>
      </c>
      <c r="K33" s="37">
        <v>1175</v>
      </c>
      <c r="L33" s="37">
        <v>1231</v>
      </c>
      <c r="M33" s="116"/>
      <c r="N33" s="116"/>
    </row>
    <row r="34" spans="6:14" x14ac:dyDescent="0.25">
      <c r="F34" s="48">
        <v>1991</v>
      </c>
      <c r="G34" s="34">
        <v>57600</v>
      </c>
      <c r="H34" s="32">
        <v>3.6999999999999998E-2</v>
      </c>
      <c r="I34" s="34">
        <v>540</v>
      </c>
      <c r="J34" s="34">
        <v>815</v>
      </c>
      <c r="K34" s="34">
        <v>1084</v>
      </c>
      <c r="L34" s="34">
        <v>1163</v>
      </c>
      <c r="M34" s="116"/>
      <c r="N34" s="116"/>
    </row>
    <row r="35" spans="6:14" x14ac:dyDescent="0.25">
      <c r="F35" s="49">
        <v>1990</v>
      </c>
      <c r="G35" s="37">
        <v>55500</v>
      </c>
      <c r="H35" s="36">
        <v>5.3999999999999999E-2</v>
      </c>
      <c r="I35" s="37">
        <v>520</v>
      </c>
      <c r="J35" s="37">
        <v>780</v>
      </c>
      <c r="K35" s="37">
        <v>998</v>
      </c>
      <c r="L35" s="37">
        <v>1085</v>
      </c>
      <c r="M35" s="116"/>
      <c r="N35" s="116"/>
    </row>
    <row r="36" spans="6:14" x14ac:dyDescent="0.25">
      <c r="F36" s="48">
        <v>1989</v>
      </c>
      <c r="G36" s="34">
        <v>48000</v>
      </c>
      <c r="H36" s="32">
        <v>4.7E-2</v>
      </c>
      <c r="I36" s="34">
        <v>500</v>
      </c>
      <c r="J36" s="34">
        <v>739</v>
      </c>
      <c r="K36" s="34">
        <v>936</v>
      </c>
      <c r="L36" s="34">
        <v>1063</v>
      </c>
      <c r="M36" s="116"/>
      <c r="N36" s="116"/>
    </row>
    <row r="37" spans="6:14" x14ac:dyDescent="0.25">
      <c r="F37" s="49">
        <v>1988</v>
      </c>
      <c r="G37" s="37">
        <v>45000</v>
      </c>
      <c r="H37" s="36">
        <v>0.04</v>
      </c>
      <c r="I37" s="37">
        <v>470</v>
      </c>
      <c r="J37" s="37">
        <v>691</v>
      </c>
      <c r="K37" s="37">
        <v>880</v>
      </c>
      <c r="L37" s="37">
        <v>1080</v>
      </c>
      <c r="M37" s="116"/>
      <c r="N37" s="116"/>
    </row>
    <row r="38" spans="6:14" x14ac:dyDescent="0.25">
      <c r="F38" s="48">
        <v>1987</v>
      </c>
      <c r="G38" s="34">
        <v>43800</v>
      </c>
      <c r="H38" s="32">
        <v>4.2000000000000003E-2</v>
      </c>
      <c r="I38" s="34">
        <v>460</v>
      </c>
      <c r="J38" s="34">
        <v>666</v>
      </c>
      <c r="K38" s="34">
        <v>825</v>
      </c>
      <c r="L38" s="34">
        <v>1056</v>
      </c>
      <c r="M38" s="116"/>
      <c r="N38" s="116"/>
    </row>
    <row r="39" spans="6:14" x14ac:dyDescent="0.25">
      <c r="F39" s="49">
        <v>1986</v>
      </c>
      <c r="G39" s="37">
        <v>42000</v>
      </c>
      <c r="H39" s="36">
        <v>1.2999999999999999E-2</v>
      </c>
      <c r="I39" s="37">
        <v>440</v>
      </c>
      <c r="J39" s="50"/>
      <c r="K39" s="50"/>
      <c r="L39" s="50"/>
      <c r="M39" s="116"/>
      <c r="N39" s="116"/>
    </row>
    <row r="40" spans="6:14" x14ac:dyDescent="0.25">
      <c r="F40" s="48">
        <v>1985</v>
      </c>
      <c r="G40" s="34">
        <v>39600</v>
      </c>
      <c r="H40" s="32">
        <v>3.1E-2</v>
      </c>
      <c r="I40" s="34">
        <v>410</v>
      </c>
      <c r="J40" s="50"/>
      <c r="K40" s="50"/>
      <c r="L40" s="50"/>
      <c r="M40" s="116"/>
      <c r="N40" s="116"/>
    </row>
    <row r="41" spans="6:14" x14ac:dyDescent="0.25">
      <c r="F41" s="49">
        <v>1984</v>
      </c>
      <c r="G41" s="37">
        <v>37800</v>
      </c>
      <c r="H41" s="36">
        <v>3.5000000000000003E-2</v>
      </c>
      <c r="I41" s="37">
        <v>390</v>
      </c>
      <c r="J41" s="50"/>
      <c r="K41" s="50"/>
      <c r="L41" s="50"/>
      <c r="M41" s="116"/>
      <c r="N41" s="116"/>
    </row>
    <row r="42" spans="6:14" x14ac:dyDescent="0.25">
      <c r="F42" s="48">
        <v>1983</v>
      </c>
      <c r="G42" s="34">
        <v>35700</v>
      </c>
      <c r="H42" s="32">
        <v>3.5000000000000003E-2</v>
      </c>
      <c r="I42" s="34">
        <v>370</v>
      </c>
      <c r="J42" s="50"/>
      <c r="K42" s="50"/>
      <c r="L42" s="50"/>
      <c r="M42" s="116"/>
      <c r="N42" s="116"/>
    </row>
    <row r="43" spans="6:14" x14ac:dyDescent="0.25">
      <c r="F43" s="49">
        <v>1982</v>
      </c>
      <c r="G43" s="37">
        <v>32400</v>
      </c>
      <c r="H43" s="36">
        <v>7.3999999999999996E-2</v>
      </c>
      <c r="I43" s="37">
        <v>340</v>
      </c>
      <c r="J43" s="50"/>
      <c r="K43" s="50"/>
      <c r="L43" s="50"/>
      <c r="M43" s="116"/>
      <c r="N43" s="116"/>
    </row>
    <row r="44" spans="6:14" x14ac:dyDescent="0.25">
      <c r="F44" s="48">
        <v>1981</v>
      </c>
      <c r="G44" s="34">
        <v>29700</v>
      </c>
      <c r="H44" s="32">
        <v>0.112</v>
      </c>
      <c r="I44" s="34">
        <v>310</v>
      </c>
      <c r="J44" s="50"/>
      <c r="K44" s="50"/>
      <c r="L44" s="50"/>
      <c r="M44" s="116"/>
      <c r="N44" s="116"/>
    </row>
    <row r="45" spans="6:14" ht="15.75" thickBot="1" x14ac:dyDescent="0.3">
      <c r="F45" s="51">
        <v>1980</v>
      </c>
      <c r="G45" s="52">
        <v>25900</v>
      </c>
      <c r="H45" s="134">
        <v>0.14299999999999999</v>
      </c>
      <c r="I45" s="52">
        <v>290</v>
      </c>
      <c r="J45" s="53"/>
      <c r="K45" s="53"/>
      <c r="L45" s="53"/>
      <c r="M45" s="135"/>
      <c r="N45" s="135"/>
    </row>
  </sheetData>
  <mergeCells count="5">
    <mergeCell ref="A3:D3"/>
    <mergeCell ref="A7:D7"/>
    <mergeCell ref="A2:D2"/>
    <mergeCell ref="A21:C21"/>
    <mergeCell ref="A12:C12"/>
  </mergeCells>
  <printOptions horizontalCentered="1"/>
  <pageMargins left="0.5" right="0.5" top="1" bottom="1" header="0.4" footer="0.4"/>
  <pageSetup scale="92" fitToWidth="2" orientation="portrait"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(Body),Regular"&amp;9&amp;K015796&amp;P&amp;R&amp;G</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E54D-6A6F-4259-AF66-9F34EBB1EC3B}">
  <sheetPr>
    <pageSetUpPr fitToPage="1"/>
  </sheetPr>
  <dimension ref="A1:M46"/>
  <sheetViews>
    <sheetView showWhiteSpace="0" view="pageLayout" topLeftCell="A37" zoomScaleNormal="100" workbookViewId="0">
      <selection activeCell="B26" sqref="B26"/>
    </sheetView>
  </sheetViews>
  <sheetFormatPr defaultColWidth="8" defaultRowHeight="15" x14ac:dyDescent="0.25"/>
  <cols>
    <col min="1" max="5" width="16.7109375" style="49" customWidth="1"/>
    <col min="6" max="6" width="3.42578125" style="49" customWidth="1"/>
    <col min="7" max="8" width="16.7109375" style="49" customWidth="1"/>
    <col min="9" max="10" width="16.7109375" style="120" customWidth="1"/>
    <col min="11" max="11" width="16.7109375" style="49" customWidth="1"/>
    <col min="12" max="16384" width="8" style="14"/>
  </cols>
  <sheetData>
    <row r="1" spans="1:11" x14ac:dyDescent="0.25">
      <c r="A1" s="197" t="s">
        <v>565</v>
      </c>
      <c r="B1" s="197"/>
      <c r="C1" s="197"/>
      <c r="D1" s="197"/>
      <c r="E1" s="197"/>
      <c r="G1" s="197" t="s">
        <v>566</v>
      </c>
      <c r="H1" s="197"/>
      <c r="I1" s="197"/>
      <c r="J1" s="197"/>
      <c r="K1" s="197"/>
    </row>
    <row r="2" spans="1:11" s="136" customFormat="1" ht="37.5" customHeight="1" x14ac:dyDescent="0.25">
      <c r="A2" s="153" t="s">
        <v>103</v>
      </c>
      <c r="B2" s="153" t="s">
        <v>104</v>
      </c>
      <c r="C2" s="153" t="s">
        <v>567</v>
      </c>
      <c r="D2" s="153" t="s">
        <v>568</v>
      </c>
      <c r="E2" s="153" t="s">
        <v>569</v>
      </c>
      <c r="G2" s="153" t="s">
        <v>443</v>
      </c>
      <c r="H2" s="191" t="s">
        <v>570</v>
      </c>
      <c r="I2" s="47" t="s">
        <v>571</v>
      </c>
      <c r="J2" s="47" t="s">
        <v>572</v>
      </c>
      <c r="K2" s="153" t="s">
        <v>573</v>
      </c>
    </row>
    <row r="3" spans="1:11" x14ac:dyDescent="0.25">
      <c r="A3" s="41">
        <v>0</v>
      </c>
      <c r="B3" s="34">
        <v>10000</v>
      </c>
      <c r="C3" s="143">
        <v>0</v>
      </c>
      <c r="D3" s="44">
        <v>0.18</v>
      </c>
      <c r="E3" s="35">
        <f>A3</f>
        <v>0</v>
      </c>
      <c r="G3" s="48">
        <v>2023</v>
      </c>
      <c r="H3" s="131">
        <v>12920000</v>
      </c>
      <c r="I3" s="34">
        <v>17000</v>
      </c>
      <c r="J3" s="34">
        <v>175000</v>
      </c>
      <c r="K3" s="44">
        <v>0.4</v>
      </c>
    </row>
    <row r="4" spans="1:11" x14ac:dyDescent="0.25">
      <c r="A4" s="37">
        <v>10000</v>
      </c>
      <c r="B4" s="37">
        <v>20000</v>
      </c>
      <c r="C4" s="144">
        <f>(B3-A3)*D3</f>
        <v>1800</v>
      </c>
      <c r="D4" s="101">
        <v>0.2</v>
      </c>
      <c r="E4" s="38">
        <f t="shared" ref="E4:E14" si="0">A4</f>
        <v>10000</v>
      </c>
      <c r="G4" s="49">
        <v>2022</v>
      </c>
      <c r="H4" s="138">
        <v>12060000</v>
      </c>
      <c r="I4" s="37">
        <v>16000</v>
      </c>
      <c r="J4" s="37">
        <v>164000</v>
      </c>
      <c r="K4" s="101">
        <v>0.4</v>
      </c>
    </row>
    <row r="5" spans="1:11" x14ac:dyDescent="0.25">
      <c r="A5" s="34">
        <v>20000</v>
      </c>
      <c r="B5" s="34">
        <v>40000</v>
      </c>
      <c r="C5" s="143">
        <f>((B4-A4)*D4)+C4</f>
        <v>3800</v>
      </c>
      <c r="D5" s="44">
        <v>0.22</v>
      </c>
      <c r="E5" s="35">
        <f t="shared" si="0"/>
        <v>20000</v>
      </c>
      <c r="G5" s="48">
        <v>2021</v>
      </c>
      <c r="H5" s="131">
        <v>11700000</v>
      </c>
      <c r="I5" s="34">
        <v>15000</v>
      </c>
      <c r="J5" s="34">
        <v>159000</v>
      </c>
      <c r="K5" s="44">
        <v>0.4</v>
      </c>
    </row>
    <row r="6" spans="1:11" x14ac:dyDescent="0.25">
      <c r="A6" s="37">
        <v>40000</v>
      </c>
      <c r="B6" s="37">
        <v>60000</v>
      </c>
      <c r="C6" s="144">
        <f t="shared" ref="C6:C14" si="1">((B5-A5)*D5)+C5</f>
        <v>8200</v>
      </c>
      <c r="D6" s="101">
        <v>0.24</v>
      </c>
      <c r="E6" s="38">
        <f t="shared" si="0"/>
        <v>40000</v>
      </c>
      <c r="G6" s="49">
        <v>2020</v>
      </c>
      <c r="H6" s="138">
        <v>11580000</v>
      </c>
      <c r="I6" s="37">
        <v>15000</v>
      </c>
      <c r="J6" s="37">
        <v>157000</v>
      </c>
      <c r="K6" s="101">
        <v>0.4</v>
      </c>
    </row>
    <row r="7" spans="1:11" x14ac:dyDescent="0.25">
      <c r="A7" s="34">
        <v>60000</v>
      </c>
      <c r="B7" s="34">
        <v>80000</v>
      </c>
      <c r="C7" s="143">
        <f t="shared" si="1"/>
        <v>13000</v>
      </c>
      <c r="D7" s="44">
        <v>0.26</v>
      </c>
      <c r="E7" s="35">
        <f t="shared" si="0"/>
        <v>60000</v>
      </c>
      <c r="G7" s="48">
        <v>2019</v>
      </c>
      <c r="H7" s="131">
        <v>11400000</v>
      </c>
      <c r="I7" s="34">
        <v>15000</v>
      </c>
      <c r="J7" s="34">
        <v>155000</v>
      </c>
      <c r="K7" s="44">
        <v>0.4</v>
      </c>
    </row>
    <row r="8" spans="1:11" x14ac:dyDescent="0.25">
      <c r="A8" s="37">
        <v>80000</v>
      </c>
      <c r="B8" s="37">
        <v>100000</v>
      </c>
      <c r="C8" s="144">
        <f t="shared" si="1"/>
        <v>18200</v>
      </c>
      <c r="D8" s="101">
        <v>0.28000000000000003</v>
      </c>
      <c r="E8" s="38">
        <f t="shared" si="0"/>
        <v>80000</v>
      </c>
      <c r="G8" s="49">
        <v>2018</v>
      </c>
      <c r="H8" s="138">
        <v>11180000</v>
      </c>
      <c r="I8" s="37">
        <v>15000</v>
      </c>
      <c r="J8" s="37">
        <v>152000</v>
      </c>
      <c r="K8" s="101">
        <v>0.4</v>
      </c>
    </row>
    <row r="9" spans="1:11" x14ac:dyDescent="0.25">
      <c r="A9" s="34">
        <v>100000</v>
      </c>
      <c r="B9" s="34">
        <v>150000</v>
      </c>
      <c r="C9" s="143">
        <f t="shared" si="1"/>
        <v>23800</v>
      </c>
      <c r="D9" s="44">
        <v>0.3</v>
      </c>
      <c r="E9" s="35">
        <f t="shared" si="0"/>
        <v>100000</v>
      </c>
      <c r="G9" s="48">
        <v>2017</v>
      </c>
      <c r="H9" s="131">
        <v>5490000</v>
      </c>
      <c r="I9" s="34">
        <v>14000</v>
      </c>
      <c r="J9" s="34">
        <v>149000</v>
      </c>
      <c r="K9" s="44">
        <v>0.4</v>
      </c>
    </row>
    <row r="10" spans="1:11" x14ac:dyDescent="0.25">
      <c r="A10" s="37">
        <v>150000</v>
      </c>
      <c r="B10" s="37">
        <v>250000</v>
      </c>
      <c r="C10" s="144">
        <f t="shared" si="1"/>
        <v>38800</v>
      </c>
      <c r="D10" s="101">
        <v>0.32</v>
      </c>
      <c r="E10" s="38">
        <f t="shared" si="0"/>
        <v>150000</v>
      </c>
      <c r="G10" s="49">
        <v>2016</v>
      </c>
      <c r="H10" s="138">
        <v>5450000</v>
      </c>
      <c r="I10" s="37">
        <v>14000</v>
      </c>
      <c r="J10" s="37">
        <v>148000</v>
      </c>
      <c r="K10" s="101">
        <v>0.4</v>
      </c>
    </row>
    <row r="11" spans="1:11" x14ac:dyDescent="0.25">
      <c r="A11" s="34">
        <v>250000</v>
      </c>
      <c r="B11" s="34">
        <v>500000</v>
      </c>
      <c r="C11" s="143">
        <f t="shared" si="1"/>
        <v>70800</v>
      </c>
      <c r="D11" s="44">
        <v>0.34</v>
      </c>
      <c r="E11" s="35">
        <f t="shared" si="0"/>
        <v>250000</v>
      </c>
      <c r="G11" s="48">
        <v>2015</v>
      </c>
      <c r="H11" s="131">
        <v>5430000</v>
      </c>
      <c r="I11" s="34">
        <v>14000</v>
      </c>
      <c r="J11" s="34">
        <v>147000</v>
      </c>
      <c r="K11" s="44">
        <v>0.4</v>
      </c>
    </row>
    <row r="12" spans="1:11" x14ac:dyDescent="0.25">
      <c r="A12" s="37">
        <v>500000</v>
      </c>
      <c r="B12" s="37">
        <v>750000</v>
      </c>
      <c r="C12" s="144">
        <f t="shared" si="1"/>
        <v>155800</v>
      </c>
      <c r="D12" s="101">
        <v>0.37</v>
      </c>
      <c r="E12" s="38">
        <f t="shared" si="0"/>
        <v>500000</v>
      </c>
      <c r="G12" s="49">
        <v>2014</v>
      </c>
      <c r="H12" s="138">
        <v>5340000</v>
      </c>
      <c r="I12" s="37">
        <v>14000</v>
      </c>
      <c r="J12" s="37">
        <v>145000</v>
      </c>
      <c r="K12" s="101">
        <v>0.4</v>
      </c>
    </row>
    <row r="13" spans="1:11" x14ac:dyDescent="0.25">
      <c r="A13" s="34">
        <v>750000</v>
      </c>
      <c r="B13" s="34">
        <v>1000000</v>
      </c>
      <c r="C13" s="143">
        <f t="shared" si="1"/>
        <v>248300</v>
      </c>
      <c r="D13" s="44">
        <v>0.39</v>
      </c>
      <c r="E13" s="35">
        <f t="shared" si="0"/>
        <v>750000</v>
      </c>
      <c r="G13" s="48">
        <v>2013</v>
      </c>
      <c r="H13" s="131">
        <v>5250000</v>
      </c>
      <c r="I13" s="34">
        <v>14000</v>
      </c>
      <c r="J13" s="34">
        <v>143000</v>
      </c>
      <c r="K13" s="44">
        <v>0.4</v>
      </c>
    </row>
    <row r="14" spans="1:11" ht="15.75" thickBot="1" x14ac:dyDescent="0.3">
      <c r="A14" s="52">
        <v>1000000</v>
      </c>
      <c r="B14" s="106"/>
      <c r="C14" s="145">
        <f t="shared" si="1"/>
        <v>345800</v>
      </c>
      <c r="D14" s="107">
        <v>0.4</v>
      </c>
      <c r="E14" s="146">
        <f t="shared" si="0"/>
        <v>1000000</v>
      </c>
      <c r="G14" s="49">
        <v>2012</v>
      </c>
      <c r="H14" s="138">
        <v>5120000</v>
      </c>
      <c r="I14" s="37">
        <v>13000</v>
      </c>
      <c r="J14" s="37">
        <v>139000</v>
      </c>
      <c r="K14" s="101">
        <v>0.35</v>
      </c>
    </row>
    <row r="15" spans="1:11" x14ac:dyDescent="0.25">
      <c r="A15" s="117"/>
      <c r="B15" s="117"/>
      <c r="C15" s="117"/>
      <c r="G15" s="48">
        <v>2011</v>
      </c>
      <c r="H15" s="131">
        <v>5000000</v>
      </c>
      <c r="I15" s="34">
        <v>13000</v>
      </c>
      <c r="J15" s="34">
        <v>136000</v>
      </c>
      <c r="K15" s="44">
        <v>0.35</v>
      </c>
    </row>
    <row r="16" spans="1:11" x14ac:dyDescent="0.25">
      <c r="A16" s="217" t="s">
        <v>574</v>
      </c>
      <c r="B16" s="217"/>
      <c r="C16" s="217"/>
      <c r="D16" s="217"/>
      <c r="E16" s="217"/>
      <c r="G16" s="49">
        <v>2010</v>
      </c>
      <c r="H16" s="138">
        <v>1000000</v>
      </c>
      <c r="I16" s="37">
        <v>13000</v>
      </c>
      <c r="J16" s="37">
        <v>134000</v>
      </c>
      <c r="K16" s="101">
        <v>0.35</v>
      </c>
    </row>
    <row r="17" spans="1:13" x14ac:dyDescent="0.25">
      <c r="A17" s="117"/>
      <c r="B17" s="117"/>
      <c r="C17" s="117"/>
      <c r="G17" s="48">
        <v>2009</v>
      </c>
      <c r="H17" s="131">
        <v>1000000</v>
      </c>
      <c r="I17" s="34">
        <v>13000</v>
      </c>
      <c r="J17" s="34">
        <v>133000</v>
      </c>
      <c r="K17" s="44">
        <v>0.45</v>
      </c>
    </row>
    <row r="18" spans="1:13" x14ac:dyDescent="0.25">
      <c r="A18" s="137"/>
      <c r="B18" s="137"/>
      <c r="C18" s="137"/>
      <c r="G18" s="49">
        <v>2008</v>
      </c>
      <c r="H18" s="138">
        <v>1000000</v>
      </c>
      <c r="I18" s="37">
        <v>12000</v>
      </c>
      <c r="J18" s="37">
        <v>128000</v>
      </c>
      <c r="K18" s="101">
        <v>0.45</v>
      </c>
    </row>
    <row r="19" spans="1:13" x14ac:dyDescent="0.25">
      <c r="A19" s="117"/>
      <c r="B19" s="117"/>
      <c r="C19" s="117"/>
      <c r="G19" s="48">
        <v>2007</v>
      </c>
      <c r="H19" s="131">
        <v>1000000</v>
      </c>
      <c r="I19" s="34">
        <v>12000</v>
      </c>
      <c r="J19" s="34">
        <v>125000</v>
      </c>
      <c r="K19" s="44">
        <v>0.45</v>
      </c>
    </row>
    <row r="20" spans="1:13" x14ac:dyDescent="0.25">
      <c r="G20" s="49">
        <v>2006</v>
      </c>
      <c r="H20" s="138">
        <v>1000000</v>
      </c>
      <c r="I20" s="37">
        <v>12000</v>
      </c>
      <c r="J20" s="37">
        <v>120000</v>
      </c>
      <c r="K20" s="101">
        <v>0.46</v>
      </c>
    </row>
    <row r="21" spans="1:13" x14ac:dyDescent="0.25">
      <c r="G21" s="48">
        <v>2005</v>
      </c>
      <c r="H21" s="131">
        <v>1000000</v>
      </c>
      <c r="I21" s="34">
        <v>11000</v>
      </c>
      <c r="J21" s="34">
        <v>117000</v>
      </c>
      <c r="K21" s="44">
        <v>0.47</v>
      </c>
    </row>
    <row r="22" spans="1:13" x14ac:dyDescent="0.25">
      <c r="G22" s="49">
        <v>2004</v>
      </c>
      <c r="H22" s="138">
        <v>1000000</v>
      </c>
      <c r="I22" s="37">
        <v>11000</v>
      </c>
      <c r="J22" s="37">
        <v>114000</v>
      </c>
      <c r="K22" s="101">
        <v>0.48</v>
      </c>
    </row>
    <row r="23" spans="1:13" x14ac:dyDescent="0.25">
      <c r="G23" s="48">
        <v>2003</v>
      </c>
      <c r="H23" s="131">
        <v>1000000</v>
      </c>
      <c r="I23" s="34">
        <v>11000</v>
      </c>
      <c r="J23" s="34">
        <v>112000</v>
      </c>
      <c r="K23" s="44">
        <v>0.49</v>
      </c>
      <c r="L23" s="118"/>
    </row>
    <row r="24" spans="1:13" x14ac:dyDescent="0.25">
      <c r="G24" s="49">
        <v>2002</v>
      </c>
      <c r="H24" s="138">
        <v>1000000</v>
      </c>
      <c r="I24" s="37">
        <v>11000</v>
      </c>
      <c r="J24" s="37">
        <v>110000</v>
      </c>
      <c r="K24" s="101">
        <v>0.5</v>
      </c>
      <c r="L24" s="118"/>
    </row>
    <row r="25" spans="1:13" x14ac:dyDescent="0.25">
      <c r="G25" s="48">
        <v>2001</v>
      </c>
      <c r="H25" s="131">
        <v>675000</v>
      </c>
      <c r="I25" s="34">
        <v>10000</v>
      </c>
      <c r="J25" s="34">
        <v>100000</v>
      </c>
      <c r="K25" s="44">
        <v>0.6</v>
      </c>
      <c r="L25" s="118"/>
    </row>
    <row r="26" spans="1:13" x14ac:dyDescent="0.25">
      <c r="G26" s="49">
        <v>2000</v>
      </c>
      <c r="H26" s="138">
        <v>675000</v>
      </c>
      <c r="I26" s="37">
        <v>10000</v>
      </c>
      <c r="J26" s="37">
        <v>100000</v>
      </c>
      <c r="K26" s="101">
        <v>0.6</v>
      </c>
      <c r="L26" s="118"/>
    </row>
    <row r="27" spans="1:13" x14ac:dyDescent="0.25">
      <c r="G27" s="48">
        <v>1999</v>
      </c>
      <c r="H27" s="131">
        <v>650000</v>
      </c>
      <c r="I27" s="34">
        <v>10000</v>
      </c>
      <c r="J27" s="34">
        <v>100000</v>
      </c>
      <c r="K27" s="44">
        <v>0.6</v>
      </c>
      <c r="L27" s="118"/>
    </row>
    <row r="28" spans="1:13" x14ac:dyDescent="0.25">
      <c r="G28" s="49">
        <v>1998</v>
      </c>
      <c r="H28" s="138">
        <v>625000</v>
      </c>
      <c r="I28" s="37">
        <v>10000</v>
      </c>
      <c r="J28" s="37">
        <v>100000</v>
      </c>
      <c r="K28" s="101">
        <v>0.6</v>
      </c>
      <c r="L28" s="118"/>
    </row>
    <row r="29" spans="1:13" x14ac:dyDescent="0.25">
      <c r="G29" s="48">
        <v>1997</v>
      </c>
      <c r="H29" s="131">
        <v>600000</v>
      </c>
      <c r="I29" s="34">
        <v>10000</v>
      </c>
      <c r="J29" s="34">
        <v>100000</v>
      </c>
      <c r="K29" s="44">
        <v>0.6</v>
      </c>
      <c r="L29" s="118"/>
    </row>
    <row r="30" spans="1:13" x14ac:dyDescent="0.25">
      <c r="G30" s="49">
        <v>1996</v>
      </c>
      <c r="H30" s="138">
        <v>600000</v>
      </c>
      <c r="I30" s="37">
        <v>10000</v>
      </c>
      <c r="J30" s="37">
        <v>100000</v>
      </c>
      <c r="K30" s="101">
        <v>0.55000000000000004</v>
      </c>
      <c r="L30" s="118"/>
      <c r="M30" s="119"/>
    </row>
    <row r="31" spans="1:13" x14ac:dyDescent="0.25">
      <c r="G31" s="48">
        <v>1995</v>
      </c>
      <c r="H31" s="131">
        <v>600000</v>
      </c>
      <c r="I31" s="34">
        <v>10000</v>
      </c>
      <c r="J31" s="34">
        <v>100000</v>
      </c>
      <c r="K31" s="44">
        <v>0.55000000000000004</v>
      </c>
      <c r="L31" s="118"/>
    </row>
    <row r="32" spans="1:13" x14ac:dyDescent="0.25">
      <c r="G32" s="49">
        <v>1994</v>
      </c>
      <c r="H32" s="138">
        <v>600000</v>
      </c>
      <c r="I32" s="37">
        <v>10000</v>
      </c>
      <c r="J32" s="37">
        <v>100000</v>
      </c>
      <c r="K32" s="101">
        <v>0.55000000000000004</v>
      </c>
      <c r="L32" s="118"/>
    </row>
    <row r="33" spans="7:13" x14ac:dyDescent="0.25">
      <c r="G33" s="48">
        <v>1993</v>
      </c>
      <c r="H33" s="131">
        <v>600000</v>
      </c>
      <c r="I33" s="34">
        <v>10000</v>
      </c>
      <c r="J33" s="34">
        <v>100000</v>
      </c>
      <c r="K33" s="44">
        <v>0.55000000000000004</v>
      </c>
      <c r="L33" s="118"/>
      <c r="M33" s="119"/>
    </row>
    <row r="34" spans="7:13" x14ac:dyDescent="0.25">
      <c r="G34" s="49">
        <v>1992</v>
      </c>
      <c r="H34" s="138">
        <v>600000</v>
      </c>
      <c r="I34" s="37">
        <v>10000</v>
      </c>
      <c r="J34" s="37">
        <v>100000</v>
      </c>
      <c r="K34" s="101">
        <v>0.55000000000000004</v>
      </c>
      <c r="L34" s="118"/>
    </row>
    <row r="35" spans="7:13" x14ac:dyDescent="0.25">
      <c r="G35" s="48">
        <v>1991</v>
      </c>
      <c r="H35" s="131">
        <v>600000</v>
      </c>
      <c r="I35" s="34">
        <v>10000</v>
      </c>
      <c r="J35" s="34">
        <v>100000</v>
      </c>
      <c r="K35" s="44">
        <v>0.55000000000000004</v>
      </c>
    </row>
    <row r="36" spans="7:13" x14ac:dyDescent="0.25">
      <c r="G36" s="49">
        <v>1990</v>
      </c>
      <c r="H36" s="138">
        <v>600000</v>
      </c>
      <c r="I36" s="37">
        <v>10000</v>
      </c>
      <c r="J36" s="37">
        <v>100000</v>
      </c>
      <c r="K36" s="101">
        <v>0.55000000000000004</v>
      </c>
    </row>
    <row r="37" spans="7:13" x14ac:dyDescent="0.25">
      <c r="G37" s="48">
        <v>1989</v>
      </c>
      <c r="H37" s="131">
        <v>600000</v>
      </c>
      <c r="I37" s="34">
        <v>10000</v>
      </c>
      <c r="J37" s="34">
        <v>100000</v>
      </c>
      <c r="K37" s="44">
        <v>0.55000000000000004</v>
      </c>
    </row>
    <row r="38" spans="7:13" x14ac:dyDescent="0.25">
      <c r="G38" s="49">
        <v>1988</v>
      </c>
      <c r="H38" s="138">
        <v>600000</v>
      </c>
      <c r="I38" s="37">
        <v>10000</v>
      </c>
      <c r="J38" s="37">
        <v>100000</v>
      </c>
      <c r="K38" s="101">
        <v>0.55000000000000004</v>
      </c>
    </row>
    <row r="39" spans="7:13" x14ac:dyDescent="0.25">
      <c r="G39" s="48">
        <v>1987</v>
      </c>
      <c r="H39" s="131">
        <v>600000</v>
      </c>
      <c r="I39" s="34">
        <v>10000</v>
      </c>
      <c r="J39" s="50"/>
      <c r="K39" s="44">
        <v>0.55000000000000004</v>
      </c>
    </row>
    <row r="40" spans="7:13" x14ac:dyDescent="0.25">
      <c r="G40" s="49">
        <v>1986</v>
      </c>
      <c r="H40" s="138">
        <v>500000</v>
      </c>
      <c r="I40" s="37">
        <v>10000</v>
      </c>
      <c r="J40" s="50"/>
      <c r="K40" s="101">
        <v>0.55000000000000004</v>
      </c>
    </row>
    <row r="41" spans="7:13" x14ac:dyDescent="0.25">
      <c r="G41" s="48">
        <v>1985</v>
      </c>
      <c r="H41" s="131">
        <v>400000</v>
      </c>
      <c r="I41" s="34">
        <v>10000</v>
      </c>
      <c r="J41" s="50"/>
      <c r="K41" s="44">
        <v>0.55000000000000004</v>
      </c>
    </row>
    <row r="42" spans="7:13" x14ac:dyDescent="0.25">
      <c r="G42" s="49">
        <v>1984</v>
      </c>
      <c r="H42" s="138">
        <v>325000</v>
      </c>
      <c r="I42" s="37">
        <v>10000</v>
      </c>
      <c r="J42" s="50"/>
      <c r="K42" s="101">
        <v>0.55000000000000004</v>
      </c>
    </row>
    <row r="43" spans="7:13" x14ac:dyDescent="0.25">
      <c r="G43" s="48">
        <v>1983</v>
      </c>
      <c r="H43" s="131">
        <v>275000</v>
      </c>
      <c r="I43" s="34">
        <v>10000</v>
      </c>
      <c r="J43" s="50"/>
      <c r="K43" s="44">
        <v>0.6</v>
      </c>
    </row>
    <row r="44" spans="7:13" x14ac:dyDescent="0.25">
      <c r="G44" s="49">
        <v>1982</v>
      </c>
      <c r="H44" s="138">
        <v>225000</v>
      </c>
      <c r="I44" s="37">
        <v>10000</v>
      </c>
      <c r="J44" s="50"/>
      <c r="K44" s="101">
        <v>0.65</v>
      </c>
    </row>
    <row r="45" spans="7:13" x14ac:dyDescent="0.25">
      <c r="G45" s="48">
        <v>1981</v>
      </c>
      <c r="H45" s="131">
        <v>175625</v>
      </c>
      <c r="I45" s="34">
        <v>3000</v>
      </c>
      <c r="J45" s="50"/>
      <c r="K45" s="44">
        <v>0.7</v>
      </c>
    </row>
    <row r="46" spans="7:13" ht="15.75" thickBot="1" x14ac:dyDescent="0.3">
      <c r="G46" s="51">
        <v>1980</v>
      </c>
      <c r="H46" s="56">
        <v>161563</v>
      </c>
      <c r="I46" s="52">
        <v>3000</v>
      </c>
      <c r="J46" s="53"/>
      <c r="K46" s="107">
        <v>0.7</v>
      </c>
    </row>
  </sheetData>
  <mergeCells count="3">
    <mergeCell ref="A1:E1"/>
    <mergeCell ref="G1:K1"/>
    <mergeCell ref="A16:E16"/>
  </mergeCells>
  <printOptions horizontalCentered="1"/>
  <pageMargins left="0.5" right="0.5" top="1" bottom="1" header="0.4" footer="0.4"/>
  <pageSetup scale="93" fitToWidth="2" orientation="portrait"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E23E9-67D3-4CB4-A538-64D0AB96EA56}">
  <sheetPr>
    <pageSetUpPr fitToPage="1"/>
  </sheetPr>
  <dimension ref="B1:T69"/>
  <sheetViews>
    <sheetView tabSelected="1" showWhiteSpace="0" view="pageLayout" topLeftCell="A18" zoomScale="84" zoomScaleNormal="100" zoomScalePageLayoutView="84" workbookViewId="0">
      <selection activeCell="C54" sqref="C54"/>
    </sheetView>
  </sheetViews>
  <sheetFormatPr defaultColWidth="0" defaultRowHeight="15" x14ac:dyDescent="0.25"/>
  <cols>
    <col min="1" max="1" width="14.28515625" style="14" customWidth="1"/>
    <col min="2" max="4" width="16.7109375" style="49" customWidth="1"/>
    <col min="5" max="5" width="16.7109375" style="45" customWidth="1"/>
    <col min="6" max="6" width="16.7109375" style="49" customWidth="1"/>
    <col min="7" max="8" width="14.28515625" style="49" customWidth="1"/>
    <col min="9" max="11" width="16.7109375" style="49" customWidth="1"/>
    <col min="12" max="12" width="16.7109375" style="45" customWidth="1"/>
    <col min="13" max="13" width="16.7109375" style="49" customWidth="1"/>
    <col min="14" max="14" width="14.28515625" style="49" customWidth="1"/>
    <col min="15" max="15" width="17.85546875" style="49" customWidth="1"/>
    <col min="16" max="20" width="16.7109375" style="49" customWidth="1"/>
    <col min="21" max="16384" width="0" style="14" hidden="1"/>
  </cols>
  <sheetData>
    <row r="1" spans="2:20" x14ac:dyDescent="0.25">
      <c r="B1" s="197" t="s">
        <v>100</v>
      </c>
      <c r="C1" s="197"/>
      <c r="D1" s="197"/>
      <c r="E1" s="197"/>
      <c r="F1" s="197"/>
      <c r="G1" s="99"/>
      <c r="H1" s="99"/>
      <c r="I1" s="197" t="s">
        <v>101</v>
      </c>
      <c r="J1" s="197"/>
      <c r="K1" s="197"/>
      <c r="L1" s="197"/>
      <c r="M1" s="197"/>
      <c r="N1" s="99"/>
      <c r="O1" s="99"/>
      <c r="P1" s="197" t="s">
        <v>102</v>
      </c>
      <c r="Q1" s="197"/>
      <c r="R1" s="197"/>
      <c r="S1" s="197"/>
      <c r="T1" s="197"/>
    </row>
    <row r="2" spans="2:20" s="5" customFormat="1" ht="49.5" customHeight="1" x14ac:dyDescent="0.25">
      <c r="B2" s="153" t="s">
        <v>103</v>
      </c>
      <c r="C2" s="153" t="s">
        <v>104</v>
      </c>
      <c r="D2" s="153" t="s">
        <v>105</v>
      </c>
      <c r="E2" s="16" t="s">
        <v>106</v>
      </c>
      <c r="F2" s="153" t="s">
        <v>107</v>
      </c>
      <c r="G2" s="11"/>
      <c r="H2" s="11"/>
      <c r="I2" s="153" t="s">
        <v>103</v>
      </c>
      <c r="J2" s="153" t="s">
        <v>104</v>
      </c>
      <c r="K2" s="153" t="s">
        <v>105</v>
      </c>
      <c r="L2" s="16" t="s">
        <v>106</v>
      </c>
      <c r="M2" s="153" t="s">
        <v>107</v>
      </c>
      <c r="N2" s="11"/>
      <c r="O2" s="11"/>
      <c r="P2" s="153" t="s">
        <v>103</v>
      </c>
      <c r="Q2" s="153" t="s">
        <v>104</v>
      </c>
      <c r="R2" s="153" t="s">
        <v>105</v>
      </c>
      <c r="S2" s="16" t="s">
        <v>106</v>
      </c>
      <c r="T2" s="153" t="s">
        <v>107</v>
      </c>
    </row>
    <row r="3" spans="2:20" ht="13.5" customHeight="1" x14ac:dyDescent="0.25">
      <c r="B3" s="196" t="s">
        <v>108</v>
      </c>
      <c r="C3" s="196"/>
      <c r="D3" s="196"/>
      <c r="E3" s="196"/>
      <c r="F3" s="196"/>
      <c r="G3" s="100"/>
      <c r="H3" s="100"/>
      <c r="I3" s="196" t="s">
        <v>108</v>
      </c>
      <c r="J3" s="196"/>
      <c r="K3" s="196"/>
      <c r="L3" s="196"/>
      <c r="M3" s="196"/>
      <c r="N3" s="100"/>
      <c r="O3" s="100"/>
      <c r="P3" s="196" t="s">
        <v>108</v>
      </c>
      <c r="Q3" s="196"/>
      <c r="R3" s="196"/>
      <c r="S3" s="196"/>
      <c r="T3" s="196"/>
    </row>
    <row r="4" spans="2:20" ht="13.5" customHeight="1" x14ac:dyDescent="0.25">
      <c r="B4" s="34">
        <v>0</v>
      </c>
      <c r="C4" s="34">
        <v>11000</v>
      </c>
      <c r="D4" s="34">
        <v>0</v>
      </c>
      <c r="E4" s="44">
        <v>0.1</v>
      </c>
      <c r="F4" s="34">
        <v>0</v>
      </c>
      <c r="G4" s="37"/>
      <c r="H4" s="37"/>
      <c r="I4" s="34">
        <v>0</v>
      </c>
      <c r="J4" s="34">
        <v>10275</v>
      </c>
      <c r="K4" s="34">
        <v>0</v>
      </c>
      <c r="L4" s="44">
        <v>0.1</v>
      </c>
      <c r="M4" s="34">
        <v>0</v>
      </c>
      <c r="N4" s="37"/>
      <c r="O4" s="37"/>
      <c r="P4" s="34">
        <v>0</v>
      </c>
      <c r="Q4" s="34">
        <v>9950</v>
      </c>
      <c r="R4" s="34">
        <v>0</v>
      </c>
      <c r="S4" s="44">
        <v>0.1</v>
      </c>
      <c r="T4" s="34">
        <v>0</v>
      </c>
    </row>
    <row r="5" spans="2:20" ht="13.5" customHeight="1" x14ac:dyDescent="0.25">
      <c r="B5" s="37">
        <f>C4+1</f>
        <v>11001</v>
      </c>
      <c r="C5" s="37">
        <v>44725</v>
      </c>
      <c r="D5" s="42">
        <f>(C4-B4)*E4</f>
        <v>1100</v>
      </c>
      <c r="E5" s="101">
        <v>0.12</v>
      </c>
      <c r="F5" s="37">
        <f>C4</f>
        <v>11000</v>
      </c>
      <c r="G5" s="37"/>
      <c r="H5" s="37"/>
      <c r="I5" s="37">
        <f>J4+1</f>
        <v>10276</v>
      </c>
      <c r="J5" s="37">
        <v>41775</v>
      </c>
      <c r="K5" s="42">
        <f>(J4-I4)*L4</f>
        <v>1027.5</v>
      </c>
      <c r="L5" s="101">
        <v>0.12</v>
      </c>
      <c r="M5" s="37">
        <f>J4</f>
        <v>10275</v>
      </c>
      <c r="N5" s="37"/>
      <c r="O5" s="37"/>
      <c r="P5" s="37">
        <f>Q4+1</f>
        <v>9951</v>
      </c>
      <c r="Q5" s="37">
        <v>40525</v>
      </c>
      <c r="R5" s="42">
        <f>(Q4-P4)*S4</f>
        <v>995</v>
      </c>
      <c r="S5" s="101">
        <v>0.12</v>
      </c>
      <c r="T5" s="37">
        <f>Q4</f>
        <v>9950</v>
      </c>
    </row>
    <row r="6" spans="2:20" ht="13.5" customHeight="1" x14ac:dyDescent="0.25">
      <c r="B6" s="34">
        <f t="shared" ref="B6:B10" si="0">C5+1</f>
        <v>44726</v>
      </c>
      <c r="C6" s="34">
        <v>95375</v>
      </c>
      <c r="D6" s="41">
        <f>((C5-C4)*E5)+D5</f>
        <v>5147</v>
      </c>
      <c r="E6" s="44">
        <v>0.22</v>
      </c>
      <c r="F6" s="34">
        <f t="shared" ref="F6:F10" si="1">C5</f>
        <v>44725</v>
      </c>
      <c r="G6" s="37"/>
      <c r="H6" s="37"/>
      <c r="I6" s="34">
        <f t="shared" ref="I6:I10" si="2">J5+1</f>
        <v>41776</v>
      </c>
      <c r="J6" s="34">
        <v>89075</v>
      </c>
      <c r="K6" s="41">
        <f>((J5-J4)*L5)+K5</f>
        <v>4807.5</v>
      </c>
      <c r="L6" s="44">
        <v>0.22</v>
      </c>
      <c r="M6" s="34">
        <f t="shared" ref="M6:M10" si="3">J5</f>
        <v>41775</v>
      </c>
      <c r="N6" s="37"/>
      <c r="O6" s="37"/>
      <c r="P6" s="34">
        <f t="shared" ref="P6:P10" si="4">Q5+1</f>
        <v>40526</v>
      </c>
      <c r="Q6" s="34">
        <v>86375</v>
      </c>
      <c r="R6" s="41">
        <f>((Q5-Q4)*S5)+R5</f>
        <v>4664</v>
      </c>
      <c r="S6" s="44">
        <v>0.22</v>
      </c>
      <c r="T6" s="34">
        <f t="shared" ref="T6:T10" si="5">Q5</f>
        <v>40525</v>
      </c>
    </row>
    <row r="7" spans="2:20" ht="13.5" customHeight="1" x14ac:dyDescent="0.25">
      <c r="B7" s="37">
        <f t="shared" si="0"/>
        <v>95376</v>
      </c>
      <c r="C7" s="37">
        <v>182100</v>
      </c>
      <c r="D7" s="42">
        <f t="shared" ref="D7:D10" si="6">((C6-C5)*E6)+D6</f>
        <v>16290</v>
      </c>
      <c r="E7" s="101">
        <v>0.24</v>
      </c>
      <c r="F7" s="37">
        <f t="shared" si="1"/>
        <v>95375</v>
      </c>
      <c r="G7" s="37"/>
      <c r="H7" s="37"/>
      <c r="I7" s="37">
        <f t="shared" si="2"/>
        <v>89076</v>
      </c>
      <c r="J7" s="37">
        <v>170050</v>
      </c>
      <c r="K7" s="42">
        <f t="shared" ref="K7:K10" si="7">((J6-J5)*L6)+K6</f>
        <v>15213.5</v>
      </c>
      <c r="L7" s="101">
        <v>0.24</v>
      </c>
      <c r="M7" s="37">
        <f t="shared" si="3"/>
        <v>89075</v>
      </c>
      <c r="N7" s="37"/>
      <c r="O7" s="37"/>
      <c r="P7" s="37">
        <f t="shared" si="4"/>
        <v>86376</v>
      </c>
      <c r="Q7" s="37">
        <v>164925</v>
      </c>
      <c r="R7" s="42">
        <f t="shared" ref="R7:R10" si="8">((Q6-Q5)*S6)+R6</f>
        <v>14751</v>
      </c>
      <c r="S7" s="101">
        <v>0.24</v>
      </c>
      <c r="T7" s="37">
        <f t="shared" si="5"/>
        <v>86375</v>
      </c>
    </row>
    <row r="8" spans="2:20" ht="13.5" customHeight="1" x14ac:dyDescent="0.25">
      <c r="B8" s="34">
        <f t="shared" si="0"/>
        <v>182101</v>
      </c>
      <c r="C8" s="34">
        <v>231250</v>
      </c>
      <c r="D8" s="41">
        <f t="shared" si="6"/>
        <v>37104</v>
      </c>
      <c r="E8" s="44">
        <v>0.32</v>
      </c>
      <c r="F8" s="34">
        <f t="shared" si="1"/>
        <v>182100</v>
      </c>
      <c r="G8" s="37"/>
      <c r="H8" s="37"/>
      <c r="I8" s="34">
        <f t="shared" si="2"/>
        <v>170051</v>
      </c>
      <c r="J8" s="34">
        <v>215950</v>
      </c>
      <c r="K8" s="41">
        <f t="shared" si="7"/>
        <v>34647.5</v>
      </c>
      <c r="L8" s="44">
        <v>0.32</v>
      </c>
      <c r="M8" s="34">
        <f t="shared" si="3"/>
        <v>170050</v>
      </c>
      <c r="N8" s="37"/>
      <c r="O8" s="37"/>
      <c r="P8" s="34">
        <f t="shared" si="4"/>
        <v>164926</v>
      </c>
      <c r="Q8" s="34">
        <v>209425</v>
      </c>
      <c r="R8" s="41">
        <f t="shared" si="8"/>
        <v>33603</v>
      </c>
      <c r="S8" s="44">
        <v>0.32</v>
      </c>
      <c r="T8" s="34">
        <f t="shared" si="5"/>
        <v>164925</v>
      </c>
    </row>
    <row r="9" spans="2:20" ht="13.5" customHeight="1" x14ac:dyDescent="0.25">
      <c r="B9" s="37">
        <f t="shared" si="0"/>
        <v>231251</v>
      </c>
      <c r="C9" s="37">
        <v>578125</v>
      </c>
      <c r="D9" s="42">
        <f t="shared" si="6"/>
        <v>52832</v>
      </c>
      <c r="E9" s="101">
        <v>0.35</v>
      </c>
      <c r="F9" s="37">
        <f t="shared" si="1"/>
        <v>231250</v>
      </c>
      <c r="G9" s="37"/>
      <c r="H9" s="37"/>
      <c r="I9" s="37">
        <f t="shared" si="2"/>
        <v>215951</v>
      </c>
      <c r="J9" s="37">
        <v>539900</v>
      </c>
      <c r="K9" s="42">
        <f t="shared" si="7"/>
        <v>49335.5</v>
      </c>
      <c r="L9" s="101">
        <v>0.35</v>
      </c>
      <c r="M9" s="37">
        <f t="shared" si="3"/>
        <v>215950</v>
      </c>
      <c r="N9" s="37"/>
      <c r="O9" s="37"/>
      <c r="P9" s="37">
        <f t="shared" si="4"/>
        <v>209426</v>
      </c>
      <c r="Q9" s="37">
        <v>523600</v>
      </c>
      <c r="R9" s="42">
        <f t="shared" si="8"/>
        <v>47843</v>
      </c>
      <c r="S9" s="101">
        <v>0.35</v>
      </c>
      <c r="T9" s="37">
        <f t="shared" si="5"/>
        <v>209425</v>
      </c>
    </row>
    <row r="10" spans="2:20" ht="13.5" customHeight="1" thickBot="1" x14ac:dyDescent="0.3">
      <c r="B10" s="102">
        <f t="shared" si="0"/>
        <v>578126</v>
      </c>
      <c r="C10" s="102"/>
      <c r="D10" s="103">
        <f t="shared" si="6"/>
        <v>174238.25</v>
      </c>
      <c r="E10" s="104">
        <v>0.37</v>
      </c>
      <c r="F10" s="102">
        <f t="shared" si="1"/>
        <v>578125</v>
      </c>
      <c r="G10" s="37"/>
      <c r="H10" s="37"/>
      <c r="I10" s="102">
        <f t="shared" si="2"/>
        <v>539901</v>
      </c>
      <c r="J10" s="102"/>
      <c r="K10" s="103">
        <f t="shared" si="7"/>
        <v>162718</v>
      </c>
      <c r="L10" s="104">
        <v>0.37</v>
      </c>
      <c r="M10" s="102">
        <f t="shared" si="3"/>
        <v>539900</v>
      </c>
      <c r="N10" s="37"/>
      <c r="O10" s="37"/>
      <c r="P10" s="102">
        <f t="shared" si="4"/>
        <v>523601</v>
      </c>
      <c r="Q10" s="102"/>
      <c r="R10" s="103">
        <f t="shared" si="8"/>
        <v>157804.25</v>
      </c>
      <c r="S10" s="104">
        <v>0.37</v>
      </c>
      <c r="T10" s="102">
        <f t="shared" si="5"/>
        <v>523600</v>
      </c>
    </row>
    <row r="11" spans="2:20" ht="6.95" customHeight="1" x14ac:dyDescent="0.25">
      <c r="B11" s="39"/>
      <c r="C11" s="39"/>
      <c r="D11" s="39"/>
      <c r="F11" s="39"/>
      <c r="G11" s="37"/>
      <c r="H11" s="37"/>
      <c r="I11" s="39"/>
      <c r="J11" s="39"/>
      <c r="K11" s="39"/>
      <c r="M11" s="39"/>
      <c r="N11" s="37"/>
      <c r="O11" s="37"/>
      <c r="P11" s="39"/>
      <c r="Q11" s="39"/>
      <c r="R11" s="39"/>
      <c r="S11" s="45"/>
      <c r="T11" s="39"/>
    </row>
    <row r="12" spans="2:20" ht="13.5" customHeight="1" x14ac:dyDescent="0.25">
      <c r="B12" s="194" t="s">
        <v>109</v>
      </c>
      <c r="C12" s="194"/>
      <c r="D12" s="194"/>
      <c r="E12" s="194"/>
      <c r="F12" s="194"/>
      <c r="G12" s="105"/>
      <c r="H12" s="105"/>
      <c r="I12" s="194" t="s">
        <v>109</v>
      </c>
      <c r="J12" s="194"/>
      <c r="K12" s="194"/>
      <c r="L12" s="194"/>
      <c r="M12" s="194"/>
      <c r="N12" s="105"/>
      <c r="O12" s="105"/>
      <c r="P12" s="194" t="s">
        <v>109</v>
      </c>
      <c r="Q12" s="194"/>
      <c r="R12" s="194"/>
      <c r="S12" s="194"/>
      <c r="T12" s="194"/>
    </row>
    <row r="13" spans="2:20" ht="13.5" customHeight="1" x14ac:dyDescent="0.25">
      <c r="B13" s="34">
        <v>0</v>
      </c>
      <c r="C13" s="34">
        <v>22000</v>
      </c>
      <c r="D13" s="34">
        <v>0</v>
      </c>
      <c r="E13" s="44">
        <v>0.1</v>
      </c>
      <c r="F13" s="34">
        <v>0</v>
      </c>
      <c r="G13" s="37"/>
      <c r="H13" s="37"/>
      <c r="I13" s="34">
        <v>0</v>
      </c>
      <c r="J13" s="34">
        <v>20550</v>
      </c>
      <c r="K13" s="34">
        <v>0</v>
      </c>
      <c r="L13" s="44">
        <v>0.1</v>
      </c>
      <c r="M13" s="34">
        <v>0</v>
      </c>
      <c r="N13" s="37"/>
      <c r="O13" s="37"/>
      <c r="P13" s="34">
        <v>0</v>
      </c>
      <c r="Q13" s="34">
        <v>19900</v>
      </c>
      <c r="R13" s="34">
        <v>0</v>
      </c>
      <c r="S13" s="44">
        <v>0.1</v>
      </c>
      <c r="T13" s="34">
        <v>0</v>
      </c>
    </row>
    <row r="14" spans="2:20" ht="13.5" customHeight="1" x14ac:dyDescent="0.25">
      <c r="B14" s="37">
        <f>C13+1</f>
        <v>22001</v>
      </c>
      <c r="C14" s="37">
        <v>89450</v>
      </c>
      <c r="D14" s="42">
        <f>(C13-B13)*E13</f>
        <v>2200</v>
      </c>
      <c r="E14" s="101">
        <v>0.12</v>
      </c>
      <c r="F14" s="37">
        <f>C13</f>
        <v>22000</v>
      </c>
      <c r="G14" s="37"/>
      <c r="H14" s="37"/>
      <c r="I14" s="37">
        <f>J13+1</f>
        <v>20551</v>
      </c>
      <c r="J14" s="37">
        <v>83550</v>
      </c>
      <c r="K14" s="42">
        <f>(J13-I13)*L13</f>
        <v>2055</v>
      </c>
      <c r="L14" s="101">
        <v>0.12</v>
      </c>
      <c r="M14" s="37">
        <f>J13</f>
        <v>20550</v>
      </c>
      <c r="N14" s="37"/>
      <c r="O14" s="37"/>
      <c r="P14" s="37">
        <f>Q13+1</f>
        <v>19901</v>
      </c>
      <c r="Q14" s="37">
        <v>81050</v>
      </c>
      <c r="R14" s="42">
        <f>(Q13-P13)*S13</f>
        <v>1990</v>
      </c>
      <c r="S14" s="101">
        <v>0.12</v>
      </c>
      <c r="T14" s="37">
        <f>Q13</f>
        <v>19900</v>
      </c>
    </row>
    <row r="15" spans="2:20" ht="13.5" customHeight="1" x14ac:dyDescent="0.25">
      <c r="B15" s="34">
        <f t="shared" ref="B15:B19" si="9">C14+1</f>
        <v>89451</v>
      </c>
      <c r="C15" s="34">
        <v>190750</v>
      </c>
      <c r="D15" s="41">
        <f>((C14-C13)*E14)+D14</f>
        <v>10294</v>
      </c>
      <c r="E15" s="44">
        <v>0.22</v>
      </c>
      <c r="F15" s="34">
        <f t="shared" ref="F15:F19" si="10">C14</f>
        <v>89450</v>
      </c>
      <c r="G15" s="37"/>
      <c r="H15" s="37"/>
      <c r="I15" s="34">
        <f t="shared" ref="I15:I19" si="11">J14+1</f>
        <v>83551</v>
      </c>
      <c r="J15" s="34">
        <v>178150</v>
      </c>
      <c r="K15" s="41">
        <f>((J14-J13)*L14)+K14</f>
        <v>9615</v>
      </c>
      <c r="L15" s="44">
        <v>0.22</v>
      </c>
      <c r="M15" s="34">
        <f t="shared" ref="M15:M19" si="12">J14</f>
        <v>83550</v>
      </c>
      <c r="N15" s="37"/>
      <c r="O15" s="37"/>
      <c r="P15" s="34">
        <f t="shared" ref="P15:P19" si="13">Q14+1</f>
        <v>81051</v>
      </c>
      <c r="Q15" s="34">
        <v>172750</v>
      </c>
      <c r="R15" s="41">
        <f>((Q14-Q13)*S14)+R14</f>
        <v>9328</v>
      </c>
      <c r="S15" s="44">
        <v>0.22</v>
      </c>
      <c r="T15" s="34">
        <f t="shared" ref="T15:T19" si="14">Q14</f>
        <v>81050</v>
      </c>
    </row>
    <row r="16" spans="2:20" ht="13.5" customHeight="1" x14ac:dyDescent="0.25">
      <c r="B16" s="37">
        <f t="shared" si="9"/>
        <v>190751</v>
      </c>
      <c r="C16" s="37">
        <v>364200</v>
      </c>
      <c r="D16" s="42">
        <f t="shared" ref="D16:D19" si="15">((C15-C14)*E15)+D15</f>
        <v>32580</v>
      </c>
      <c r="E16" s="101">
        <v>0.24</v>
      </c>
      <c r="F16" s="37">
        <f t="shared" si="10"/>
        <v>190750</v>
      </c>
      <c r="G16" s="37"/>
      <c r="H16" s="37"/>
      <c r="I16" s="37">
        <f t="shared" si="11"/>
        <v>178151</v>
      </c>
      <c r="J16" s="37">
        <v>340100</v>
      </c>
      <c r="K16" s="42">
        <f t="shared" ref="K16:K19" si="16">((J15-J14)*L15)+K15</f>
        <v>30427</v>
      </c>
      <c r="L16" s="101">
        <v>0.24</v>
      </c>
      <c r="M16" s="37">
        <f t="shared" si="12"/>
        <v>178150</v>
      </c>
      <c r="N16" s="37"/>
      <c r="O16" s="37"/>
      <c r="P16" s="37">
        <f t="shared" si="13"/>
        <v>172751</v>
      </c>
      <c r="Q16" s="37">
        <v>329850</v>
      </c>
      <c r="R16" s="42">
        <f t="shared" ref="R16:R19" si="17">((Q15-Q14)*S15)+R15</f>
        <v>29502</v>
      </c>
      <c r="S16" s="101">
        <v>0.24</v>
      </c>
      <c r="T16" s="37">
        <f t="shared" si="14"/>
        <v>172750</v>
      </c>
    </row>
    <row r="17" spans="2:20" ht="13.5" customHeight="1" x14ac:dyDescent="0.25">
      <c r="B17" s="34">
        <f t="shared" si="9"/>
        <v>364201</v>
      </c>
      <c r="C17" s="34">
        <v>462500</v>
      </c>
      <c r="D17" s="41">
        <f t="shared" si="15"/>
        <v>74208</v>
      </c>
      <c r="E17" s="44">
        <v>0.32</v>
      </c>
      <c r="F17" s="34">
        <f t="shared" si="10"/>
        <v>364200</v>
      </c>
      <c r="G17" s="37"/>
      <c r="H17" s="37"/>
      <c r="I17" s="34">
        <f t="shared" si="11"/>
        <v>340101</v>
      </c>
      <c r="J17" s="34">
        <v>431900</v>
      </c>
      <c r="K17" s="41">
        <f t="shared" si="16"/>
        <v>69295</v>
      </c>
      <c r="L17" s="44">
        <v>0.32</v>
      </c>
      <c r="M17" s="34">
        <f t="shared" si="12"/>
        <v>340100</v>
      </c>
      <c r="N17" s="37"/>
      <c r="O17" s="37"/>
      <c r="P17" s="34">
        <f t="shared" si="13"/>
        <v>329851</v>
      </c>
      <c r="Q17" s="34">
        <v>418850</v>
      </c>
      <c r="R17" s="41">
        <f t="shared" si="17"/>
        <v>67206</v>
      </c>
      <c r="S17" s="44">
        <v>0.32</v>
      </c>
      <c r="T17" s="34">
        <f t="shared" si="14"/>
        <v>329850</v>
      </c>
    </row>
    <row r="18" spans="2:20" ht="13.5" customHeight="1" x14ac:dyDescent="0.25">
      <c r="B18" s="37">
        <f t="shared" si="9"/>
        <v>462501</v>
      </c>
      <c r="C18" s="37">
        <v>693750</v>
      </c>
      <c r="D18" s="42">
        <f t="shared" si="15"/>
        <v>105664</v>
      </c>
      <c r="E18" s="101">
        <v>0.35</v>
      </c>
      <c r="F18" s="37">
        <f t="shared" si="10"/>
        <v>462500</v>
      </c>
      <c r="G18" s="37"/>
      <c r="H18" s="37"/>
      <c r="I18" s="37">
        <f t="shared" si="11"/>
        <v>431901</v>
      </c>
      <c r="J18" s="37">
        <v>647850</v>
      </c>
      <c r="K18" s="42">
        <f t="shared" si="16"/>
        <v>98671</v>
      </c>
      <c r="L18" s="101">
        <v>0.35</v>
      </c>
      <c r="M18" s="37">
        <f t="shared" si="12"/>
        <v>431900</v>
      </c>
      <c r="N18" s="37"/>
      <c r="O18" s="37"/>
      <c r="P18" s="37">
        <f t="shared" si="13"/>
        <v>418851</v>
      </c>
      <c r="Q18" s="37">
        <v>628300</v>
      </c>
      <c r="R18" s="42">
        <f t="shared" si="17"/>
        <v>95686</v>
      </c>
      <c r="S18" s="101">
        <v>0.35</v>
      </c>
      <c r="T18" s="37">
        <f t="shared" si="14"/>
        <v>418850</v>
      </c>
    </row>
    <row r="19" spans="2:20" ht="13.5" customHeight="1" thickBot="1" x14ac:dyDescent="0.3">
      <c r="B19" s="102">
        <f t="shared" si="9"/>
        <v>693751</v>
      </c>
      <c r="C19" s="102"/>
      <c r="D19" s="103">
        <f t="shared" si="15"/>
        <v>186601.5</v>
      </c>
      <c r="E19" s="104">
        <v>0.37</v>
      </c>
      <c r="F19" s="102">
        <f t="shared" si="10"/>
        <v>693750</v>
      </c>
      <c r="G19" s="37"/>
      <c r="H19" s="37"/>
      <c r="I19" s="102">
        <f t="shared" si="11"/>
        <v>647851</v>
      </c>
      <c r="J19" s="102"/>
      <c r="K19" s="103">
        <f t="shared" si="16"/>
        <v>174253.5</v>
      </c>
      <c r="L19" s="104">
        <v>0.37</v>
      </c>
      <c r="M19" s="102">
        <f t="shared" si="12"/>
        <v>647850</v>
      </c>
      <c r="N19" s="37"/>
      <c r="O19" s="37"/>
      <c r="P19" s="102">
        <f t="shared" si="13"/>
        <v>628301</v>
      </c>
      <c r="Q19" s="102"/>
      <c r="R19" s="103">
        <f t="shared" si="17"/>
        <v>168993.5</v>
      </c>
      <c r="S19" s="104">
        <v>0.37</v>
      </c>
      <c r="T19" s="102">
        <f t="shared" si="14"/>
        <v>628300</v>
      </c>
    </row>
    <row r="20" spans="2:20" ht="6.95" customHeight="1" x14ac:dyDescent="0.25">
      <c r="B20" s="39"/>
      <c r="C20" s="39"/>
      <c r="D20" s="39"/>
      <c r="F20" s="39"/>
      <c r="G20" s="37"/>
      <c r="H20" s="37"/>
      <c r="I20" s="39"/>
      <c r="J20" s="39"/>
      <c r="K20" s="39"/>
      <c r="M20" s="39"/>
      <c r="N20" s="37"/>
      <c r="O20" s="37"/>
      <c r="P20" s="39"/>
      <c r="Q20" s="39"/>
      <c r="R20" s="39"/>
      <c r="S20" s="45"/>
      <c r="T20" s="39"/>
    </row>
    <row r="21" spans="2:20" ht="13.5" customHeight="1" x14ac:dyDescent="0.25">
      <c r="B21" s="194" t="s">
        <v>19</v>
      </c>
      <c r="C21" s="194"/>
      <c r="D21" s="194"/>
      <c r="E21" s="194"/>
      <c r="F21" s="194"/>
      <c r="G21" s="105"/>
      <c r="H21" s="105"/>
      <c r="I21" s="194" t="s">
        <v>19</v>
      </c>
      <c r="J21" s="194"/>
      <c r="K21" s="194"/>
      <c r="L21" s="194"/>
      <c r="M21" s="194"/>
      <c r="N21" s="105"/>
      <c r="O21" s="105"/>
      <c r="P21" s="194" t="s">
        <v>19</v>
      </c>
      <c r="Q21" s="194"/>
      <c r="R21" s="194"/>
      <c r="S21" s="194"/>
      <c r="T21" s="194"/>
    </row>
    <row r="22" spans="2:20" ht="13.5" customHeight="1" x14ac:dyDescent="0.25">
      <c r="B22" s="34">
        <v>0</v>
      </c>
      <c r="C22" s="34">
        <v>11000</v>
      </c>
      <c r="D22" s="34">
        <v>0</v>
      </c>
      <c r="E22" s="44">
        <v>0.1</v>
      </c>
      <c r="F22" s="34">
        <v>0</v>
      </c>
      <c r="G22" s="37"/>
      <c r="H22" s="37"/>
      <c r="I22" s="34">
        <v>0</v>
      </c>
      <c r="J22" s="34">
        <v>10275</v>
      </c>
      <c r="K22" s="34">
        <v>0</v>
      </c>
      <c r="L22" s="44">
        <v>0.1</v>
      </c>
      <c r="M22" s="34">
        <v>0</v>
      </c>
      <c r="N22" s="37"/>
      <c r="O22" s="37"/>
      <c r="P22" s="34">
        <v>0</v>
      </c>
      <c r="Q22" s="34">
        <v>10275</v>
      </c>
      <c r="R22" s="34">
        <v>0</v>
      </c>
      <c r="S22" s="44">
        <v>0.1</v>
      </c>
      <c r="T22" s="34">
        <v>0</v>
      </c>
    </row>
    <row r="23" spans="2:20" ht="13.5" customHeight="1" x14ac:dyDescent="0.25">
      <c r="B23" s="37">
        <f>C22+1</f>
        <v>11001</v>
      </c>
      <c r="C23" s="37">
        <v>44725</v>
      </c>
      <c r="D23" s="42">
        <f>(C22-B22)*E22</f>
        <v>1100</v>
      </c>
      <c r="E23" s="101">
        <v>0.12</v>
      </c>
      <c r="F23" s="37">
        <f>C22</f>
        <v>11000</v>
      </c>
      <c r="G23" s="37"/>
      <c r="H23" s="37"/>
      <c r="I23" s="37">
        <f>J22+1</f>
        <v>10276</v>
      </c>
      <c r="J23" s="37">
        <v>41775</v>
      </c>
      <c r="K23" s="42">
        <f>(J22-I22)*L22</f>
        <v>1027.5</v>
      </c>
      <c r="L23" s="101">
        <v>0.12</v>
      </c>
      <c r="M23" s="37">
        <f>J22</f>
        <v>10275</v>
      </c>
      <c r="N23" s="37"/>
      <c r="O23" s="37"/>
      <c r="P23" s="37">
        <f>Q22+1</f>
        <v>10276</v>
      </c>
      <c r="Q23" s="37">
        <v>41775</v>
      </c>
      <c r="R23" s="42">
        <f>(Q22-P22)*S22</f>
        <v>1027.5</v>
      </c>
      <c r="S23" s="101">
        <v>0.12</v>
      </c>
      <c r="T23" s="37">
        <f>Q22</f>
        <v>10275</v>
      </c>
    </row>
    <row r="24" spans="2:20" ht="13.5" customHeight="1" x14ac:dyDescent="0.25">
      <c r="B24" s="34">
        <f t="shared" ref="B24:B28" si="18">C23+1</f>
        <v>44726</v>
      </c>
      <c r="C24" s="34">
        <v>95375</v>
      </c>
      <c r="D24" s="41">
        <f>((C23-C22)*E23)+D23</f>
        <v>5147</v>
      </c>
      <c r="E24" s="44">
        <v>0.22</v>
      </c>
      <c r="F24" s="34">
        <f t="shared" ref="F24:F28" si="19">C23</f>
        <v>44725</v>
      </c>
      <c r="G24" s="37"/>
      <c r="H24" s="37"/>
      <c r="I24" s="34">
        <f t="shared" ref="I24:I28" si="20">J23+1</f>
        <v>41776</v>
      </c>
      <c r="J24" s="34">
        <v>89075</v>
      </c>
      <c r="K24" s="41">
        <f>((J23-J22)*L23)+K23</f>
        <v>4807.5</v>
      </c>
      <c r="L24" s="44">
        <v>0.22</v>
      </c>
      <c r="M24" s="34">
        <f t="shared" ref="M24:M28" si="21">J23</f>
        <v>41775</v>
      </c>
      <c r="N24" s="37"/>
      <c r="O24" s="37"/>
      <c r="P24" s="34">
        <f t="shared" ref="P24:P28" si="22">Q23+1</f>
        <v>41776</v>
      </c>
      <c r="Q24" s="34">
        <v>89075</v>
      </c>
      <c r="R24" s="41">
        <f>((Q23-Q22)*S23)+R23</f>
        <v>4807.5</v>
      </c>
      <c r="S24" s="44">
        <v>0.22</v>
      </c>
      <c r="T24" s="34">
        <f t="shared" ref="T24:T28" si="23">Q23</f>
        <v>41775</v>
      </c>
    </row>
    <row r="25" spans="2:20" ht="13.5" customHeight="1" x14ac:dyDescent="0.25">
      <c r="B25" s="37">
        <f t="shared" si="18"/>
        <v>95376</v>
      </c>
      <c r="C25" s="37">
        <v>182100</v>
      </c>
      <c r="D25" s="42">
        <f t="shared" ref="D25:D28" si="24">((C24-C23)*E24)+D24</f>
        <v>16290</v>
      </c>
      <c r="E25" s="101">
        <v>0.24</v>
      </c>
      <c r="F25" s="37">
        <f t="shared" si="19"/>
        <v>95375</v>
      </c>
      <c r="G25" s="37"/>
      <c r="H25" s="37"/>
      <c r="I25" s="37">
        <f t="shared" si="20"/>
        <v>89076</v>
      </c>
      <c r="J25" s="37">
        <v>170050</v>
      </c>
      <c r="K25" s="42">
        <f t="shared" ref="K25:K28" si="25">((J24-J23)*L24)+K24</f>
        <v>15213.5</v>
      </c>
      <c r="L25" s="101">
        <v>0.24</v>
      </c>
      <c r="M25" s="37">
        <f t="shared" si="21"/>
        <v>89075</v>
      </c>
      <c r="N25" s="37"/>
      <c r="O25" s="37"/>
      <c r="P25" s="37">
        <f t="shared" si="22"/>
        <v>89076</v>
      </c>
      <c r="Q25" s="37">
        <v>170050</v>
      </c>
      <c r="R25" s="42">
        <f t="shared" ref="R25:R28" si="26">((Q24-Q23)*S24)+R24</f>
        <v>15213.5</v>
      </c>
      <c r="S25" s="101">
        <v>0.24</v>
      </c>
      <c r="T25" s="37">
        <f t="shared" si="23"/>
        <v>89075</v>
      </c>
    </row>
    <row r="26" spans="2:20" ht="13.5" customHeight="1" x14ac:dyDescent="0.25">
      <c r="B26" s="34">
        <f t="shared" si="18"/>
        <v>182101</v>
      </c>
      <c r="C26" s="34">
        <v>231250</v>
      </c>
      <c r="D26" s="41">
        <f t="shared" si="24"/>
        <v>37104</v>
      </c>
      <c r="E26" s="44">
        <v>0.32</v>
      </c>
      <c r="F26" s="34">
        <f t="shared" si="19"/>
        <v>182100</v>
      </c>
      <c r="G26" s="37"/>
      <c r="H26" s="37"/>
      <c r="I26" s="34">
        <f t="shared" si="20"/>
        <v>170051</v>
      </c>
      <c r="J26" s="34">
        <v>215950</v>
      </c>
      <c r="K26" s="41">
        <f t="shared" si="25"/>
        <v>34647.5</v>
      </c>
      <c r="L26" s="44">
        <v>0.32</v>
      </c>
      <c r="M26" s="34">
        <f t="shared" si="21"/>
        <v>170050</v>
      </c>
      <c r="N26" s="37"/>
      <c r="O26" s="37"/>
      <c r="P26" s="34">
        <f t="shared" si="22"/>
        <v>170051</v>
      </c>
      <c r="Q26" s="34">
        <v>215950</v>
      </c>
      <c r="R26" s="41">
        <f t="shared" si="26"/>
        <v>34647.5</v>
      </c>
      <c r="S26" s="44">
        <v>0.32</v>
      </c>
      <c r="T26" s="34">
        <f t="shared" si="23"/>
        <v>170050</v>
      </c>
    </row>
    <row r="27" spans="2:20" ht="13.5" customHeight="1" x14ac:dyDescent="0.25">
      <c r="B27" s="37">
        <f t="shared" si="18"/>
        <v>231251</v>
      </c>
      <c r="C27" s="37">
        <v>346875</v>
      </c>
      <c r="D27" s="42">
        <f t="shared" si="24"/>
        <v>52832</v>
      </c>
      <c r="E27" s="101">
        <v>0.35</v>
      </c>
      <c r="F27" s="37">
        <f t="shared" si="19"/>
        <v>231250</v>
      </c>
      <c r="G27" s="37"/>
      <c r="H27" s="37"/>
      <c r="I27" s="37">
        <f t="shared" si="20"/>
        <v>215951</v>
      </c>
      <c r="J27" s="37">
        <v>323925</v>
      </c>
      <c r="K27" s="42">
        <f t="shared" si="25"/>
        <v>49335.5</v>
      </c>
      <c r="L27" s="101">
        <v>0.35</v>
      </c>
      <c r="M27" s="37">
        <f t="shared" si="21"/>
        <v>215950</v>
      </c>
      <c r="N27" s="37"/>
      <c r="O27" s="37"/>
      <c r="P27" s="37">
        <f t="shared" si="22"/>
        <v>215951</v>
      </c>
      <c r="Q27" s="37">
        <v>323925</v>
      </c>
      <c r="R27" s="42">
        <f t="shared" si="26"/>
        <v>49335.5</v>
      </c>
      <c r="S27" s="101">
        <v>0.35</v>
      </c>
      <c r="T27" s="37">
        <f t="shared" si="23"/>
        <v>215950</v>
      </c>
    </row>
    <row r="28" spans="2:20" ht="13.5" customHeight="1" thickBot="1" x14ac:dyDescent="0.3">
      <c r="B28" s="102">
        <f t="shared" si="18"/>
        <v>346876</v>
      </c>
      <c r="C28" s="102"/>
      <c r="D28" s="103">
        <f t="shared" si="24"/>
        <v>93300.75</v>
      </c>
      <c r="E28" s="104">
        <v>0.37</v>
      </c>
      <c r="F28" s="102">
        <f t="shared" si="19"/>
        <v>346875</v>
      </c>
      <c r="G28" s="37"/>
      <c r="H28" s="37"/>
      <c r="I28" s="102">
        <f t="shared" si="20"/>
        <v>323926</v>
      </c>
      <c r="J28" s="102"/>
      <c r="K28" s="103">
        <f t="shared" si="25"/>
        <v>87126.75</v>
      </c>
      <c r="L28" s="104">
        <v>0.37</v>
      </c>
      <c r="M28" s="102">
        <f t="shared" si="21"/>
        <v>323925</v>
      </c>
      <c r="N28" s="37"/>
      <c r="O28" s="37"/>
      <c r="P28" s="102">
        <f t="shared" si="22"/>
        <v>323926</v>
      </c>
      <c r="Q28" s="102"/>
      <c r="R28" s="103">
        <f t="shared" si="26"/>
        <v>87126.75</v>
      </c>
      <c r="S28" s="104">
        <v>0.37</v>
      </c>
      <c r="T28" s="102">
        <f t="shared" si="23"/>
        <v>323925</v>
      </c>
    </row>
    <row r="29" spans="2:20" ht="6.95" customHeight="1" x14ac:dyDescent="0.25">
      <c r="B29" s="39"/>
      <c r="C29" s="39"/>
      <c r="D29" s="39"/>
      <c r="F29" s="39"/>
      <c r="G29" s="37"/>
      <c r="H29" s="37"/>
      <c r="I29" s="39"/>
      <c r="J29" s="39"/>
      <c r="K29" s="39"/>
      <c r="M29" s="39"/>
      <c r="N29" s="37"/>
      <c r="O29" s="37"/>
      <c r="P29" s="39"/>
      <c r="Q29" s="39"/>
      <c r="R29" s="39"/>
      <c r="S29" s="45"/>
      <c r="T29" s="39"/>
    </row>
    <row r="30" spans="2:20" ht="13.5" customHeight="1" x14ac:dyDescent="0.25">
      <c r="B30" s="194" t="s">
        <v>9</v>
      </c>
      <c r="C30" s="194"/>
      <c r="D30" s="194"/>
      <c r="E30" s="194"/>
      <c r="F30" s="194"/>
      <c r="G30" s="105"/>
      <c r="H30" s="105"/>
      <c r="I30" s="194" t="s">
        <v>9</v>
      </c>
      <c r="J30" s="194"/>
      <c r="K30" s="194"/>
      <c r="L30" s="194"/>
      <c r="M30" s="194"/>
      <c r="N30" s="105"/>
      <c r="O30" s="105"/>
      <c r="P30" s="194" t="s">
        <v>9</v>
      </c>
      <c r="Q30" s="194"/>
      <c r="R30" s="194"/>
      <c r="S30" s="194"/>
      <c r="T30" s="194"/>
    </row>
    <row r="31" spans="2:20" ht="13.5" customHeight="1" x14ac:dyDescent="0.25">
      <c r="B31" s="34">
        <v>0</v>
      </c>
      <c r="C31" s="34">
        <v>15700</v>
      </c>
      <c r="D31" s="34">
        <v>0</v>
      </c>
      <c r="E31" s="44">
        <v>0.1</v>
      </c>
      <c r="F31" s="34">
        <v>0</v>
      </c>
      <c r="G31" s="37"/>
      <c r="H31" s="37"/>
      <c r="I31" s="34">
        <v>0</v>
      </c>
      <c r="J31" s="34">
        <v>14650</v>
      </c>
      <c r="K31" s="34">
        <v>0</v>
      </c>
      <c r="L31" s="44">
        <v>0.1</v>
      </c>
      <c r="M31" s="34">
        <v>0</v>
      </c>
      <c r="N31" s="37"/>
      <c r="O31" s="37"/>
      <c r="P31" s="34">
        <v>0</v>
      </c>
      <c r="Q31" s="34">
        <v>14650</v>
      </c>
      <c r="R31" s="34">
        <v>0</v>
      </c>
      <c r="S31" s="44">
        <v>0.1</v>
      </c>
      <c r="T31" s="34">
        <v>0</v>
      </c>
    </row>
    <row r="32" spans="2:20" ht="13.5" customHeight="1" x14ac:dyDescent="0.25">
      <c r="B32" s="37">
        <f>C31+1</f>
        <v>15701</v>
      </c>
      <c r="C32" s="37">
        <v>59850</v>
      </c>
      <c r="D32" s="42">
        <f>(C31-B31)*E31</f>
        <v>1570</v>
      </c>
      <c r="E32" s="101">
        <v>0.12</v>
      </c>
      <c r="F32" s="37">
        <f>C31</f>
        <v>15700</v>
      </c>
      <c r="G32" s="37"/>
      <c r="H32" s="37"/>
      <c r="I32" s="37">
        <f>J31+1</f>
        <v>14651</v>
      </c>
      <c r="J32" s="37">
        <v>55900</v>
      </c>
      <c r="K32" s="42">
        <f>(J31-I31)*L31</f>
        <v>1465</v>
      </c>
      <c r="L32" s="101">
        <v>0.12</v>
      </c>
      <c r="M32" s="37">
        <f>J31</f>
        <v>14650</v>
      </c>
      <c r="N32" s="37"/>
      <c r="O32" s="37"/>
      <c r="P32" s="37">
        <f>Q31+1</f>
        <v>14651</v>
      </c>
      <c r="Q32" s="37">
        <v>55900</v>
      </c>
      <c r="R32" s="42">
        <f>(Q31-P31)*S31</f>
        <v>1465</v>
      </c>
      <c r="S32" s="101">
        <v>0.12</v>
      </c>
      <c r="T32" s="37">
        <f>Q31</f>
        <v>14650</v>
      </c>
    </row>
    <row r="33" spans="2:20" ht="13.5" customHeight="1" x14ac:dyDescent="0.25">
      <c r="B33" s="34">
        <f t="shared" ref="B33:B37" si="27">C32+1</f>
        <v>59851</v>
      </c>
      <c r="C33" s="34">
        <v>95350</v>
      </c>
      <c r="D33" s="41">
        <f>((C32-C31)*E32)+D32</f>
        <v>6868</v>
      </c>
      <c r="E33" s="44">
        <v>0.22</v>
      </c>
      <c r="F33" s="34">
        <f t="shared" ref="F33:F37" si="28">C32</f>
        <v>59850</v>
      </c>
      <c r="G33" s="37"/>
      <c r="H33" s="37"/>
      <c r="I33" s="34">
        <f t="shared" ref="I33:I37" si="29">J32+1</f>
        <v>55901</v>
      </c>
      <c r="J33" s="34">
        <v>89050</v>
      </c>
      <c r="K33" s="41">
        <f>((J32-J31)*L32)+K32</f>
        <v>6415</v>
      </c>
      <c r="L33" s="44">
        <v>0.22</v>
      </c>
      <c r="M33" s="34">
        <f t="shared" ref="M33:M37" si="30">J32</f>
        <v>55900</v>
      </c>
      <c r="N33" s="37"/>
      <c r="O33" s="37"/>
      <c r="P33" s="34">
        <f t="shared" ref="P33:P37" si="31">Q32+1</f>
        <v>55901</v>
      </c>
      <c r="Q33" s="34">
        <v>89050</v>
      </c>
      <c r="R33" s="41">
        <f>((Q32-Q31)*S32)+R32</f>
        <v>6415</v>
      </c>
      <c r="S33" s="44">
        <v>0.22</v>
      </c>
      <c r="T33" s="34">
        <f t="shared" ref="T33:T37" si="32">Q32</f>
        <v>55900</v>
      </c>
    </row>
    <row r="34" spans="2:20" ht="13.5" customHeight="1" x14ac:dyDescent="0.25">
      <c r="B34" s="37">
        <f t="shared" si="27"/>
        <v>95351</v>
      </c>
      <c r="C34" s="37">
        <v>182100</v>
      </c>
      <c r="D34" s="42">
        <f t="shared" ref="D34:D37" si="33">((C33-C32)*E33)+D33</f>
        <v>14678</v>
      </c>
      <c r="E34" s="101">
        <v>0.24</v>
      </c>
      <c r="F34" s="37">
        <f t="shared" si="28"/>
        <v>95350</v>
      </c>
      <c r="G34" s="37"/>
      <c r="H34" s="37"/>
      <c r="I34" s="37">
        <f t="shared" si="29"/>
        <v>89051</v>
      </c>
      <c r="J34" s="37">
        <v>170050</v>
      </c>
      <c r="K34" s="42">
        <f t="shared" ref="K34:K37" si="34">((J33-J32)*L33)+K33</f>
        <v>13708</v>
      </c>
      <c r="L34" s="101">
        <v>0.24</v>
      </c>
      <c r="M34" s="37">
        <f t="shared" si="30"/>
        <v>89050</v>
      </c>
      <c r="N34" s="37"/>
      <c r="O34" s="37"/>
      <c r="P34" s="37">
        <f t="shared" si="31"/>
        <v>89051</v>
      </c>
      <c r="Q34" s="37">
        <v>170050</v>
      </c>
      <c r="R34" s="42">
        <f t="shared" ref="R34:R37" si="35">((Q33-Q32)*S33)+R33</f>
        <v>13708</v>
      </c>
      <c r="S34" s="101">
        <v>0.24</v>
      </c>
      <c r="T34" s="37">
        <f t="shared" si="32"/>
        <v>89050</v>
      </c>
    </row>
    <row r="35" spans="2:20" ht="13.5" customHeight="1" x14ac:dyDescent="0.25">
      <c r="B35" s="34">
        <f t="shared" si="27"/>
        <v>182101</v>
      </c>
      <c r="C35" s="34">
        <v>231250</v>
      </c>
      <c r="D35" s="41">
        <f t="shared" si="33"/>
        <v>35498</v>
      </c>
      <c r="E35" s="44">
        <v>0.32</v>
      </c>
      <c r="F35" s="34">
        <f t="shared" si="28"/>
        <v>182100</v>
      </c>
      <c r="G35" s="37"/>
      <c r="H35" s="37"/>
      <c r="I35" s="34">
        <f t="shared" si="29"/>
        <v>170051</v>
      </c>
      <c r="J35" s="34">
        <v>215950</v>
      </c>
      <c r="K35" s="41">
        <f t="shared" si="34"/>
        <v>33148</v>
      </c>
      <c r="L35" s="44">
        <v>0.32</v>
      </c>
      <c r="M35" s="34">
        <f t="shared" si="30"/>
        <v>170050</v>
      </c>
      <c r="N35" s="37"/>
      <c r="O35" s="37"/>
      <c r="P35" s="34">
        <f t="shared" si="31"/>
        <v>170051</v>
      </c>
      <c r="Q35" s="34">
        <v>215950</v>
      </c>
      <c r="R35" s="41">
        <f t="shared" si="35"/>
        <v>33148</v>
      </c>
      <c r="S35" s="44">
        <v>0.32</v>
      </c>
      <c r="T35" s="34">
        <f t="shared" si="32"/>
        <v>170050</v>
      </c>
    </row>
    <row r="36" spans="2:20" ht="13.5" customHeight="1" x14ac:dyDescent="0.25">
      <c r="B36" s="37">
        <f t="shared" si="27"/>
        <v>231251</v>
      </c>
      <c r="C36" s="37">
        <v>578100</v>
      </c>
      <c r="D36" s="42">
        <f t="shared" si="33"/>
        <v>51226</v>
      </c>
      <c r="E36" s="101">
        <v>0.35</v>
      </c>
      <c r="F36" s="37">
        <f t="shared" si="28"/>
        <v>231250</v>
      </c>
      <c r="G36" s="37"/>
      <c r="H36" s="37"/>
      <c r="I36" s="37">
        <f t="shared" si="29"/>
        <v>215951</v>
      </c>
      <c r="J36" s="37">
        <v>539900</v>
      </c>
      <c r="K36" s="42">
        <f t="shared" si="34"/>
        <v>47836</v>
      </c>
      <c r="L36" s="101">
        <v>0.35</v>
      </c>
      <c r="M36" s="37">
        <f t="shared" si="30"/>
        <v>215950</v>
      </c>
      <c r="N36" s="37"/>
      <c r="O36" s="37"/>
      <c r="P36" s="37">
        <f t="shared" si="31"/>
        <v>215951</v>
      </c>
      <c r="Q36" s="37">
        <v>539900</v>
      </c>
      <c r="R36" s="42">
        <f t="shared" si="35"/>
        <v>47836</v>
      </c>
      <c r="S36" s="101">
        <v>0.35</v>
      </c>
      <c r="T36" s="37">
        <f t="shared" si="32"/>
        <v>215950</v>
      </c>
    </row>
    <row r="37" spans="2:20" ht="13.5" customHeight="1" thickBot="1" x14ac:dyDescent="0.3">
      <c r="B37" s="102">
        <f t="shared" si="27"/>
        <v>578101</v>
      </c>
      <c r="C37" s="102"/>
      <c r="D37" s="103">
        <f t="shared" si="33"/>
        <v>172623.5</v>
      </c>
      <c r="E37" s="104">
        <v>0.37</v>
      </c>
      <c r="F37" s="102">
        <f t="shared" si="28"/>
        <v>578100</v>
      </c>
      <c r="G37" s="37"/>
      <c r="H37" s="37"/>
      <c r="I37" s="102">
        <f t="shared" si="29"/>
        <v>539901</v>
      </c>
      <c r="J37" s="102"/>
      <c r="K37" s="103">
        <f t="shared" si="34"/>
        <v>161218.5</v>
      </c>
      <c r="L37" s="104">
        <v>0.37</v>
      </c>
      <c r="M37" s="102">
        <f t="shared" si="30"/>
        <v>539900</v>
      </c>
      <c r="N37" s="37"/>
      <c r="O37" s="37"/>
      <c r="P37" s="102">
        <f t="shared" si="31"/>
        <v>539901</v>
      </c>
      <c r="Q37" s="102"/>
      <c r="R37" s="103">
        <f t="shared" si="35"/>
        <v>161218.5</v>
      </c>
      <c r="S37" s="104">
        <v>0.37</v>
      </c>
      <c r="T37" s="102">
        <f t="shared" si="32"/>
        <v>539900</v>
      </c>
    </row>
    <row r="38" spans="2:20" ht="6.95" customHeight="1" x14ac:dyDescent="0.25">
      <c r="B38" s="39"/>
      <c r="C38" s="39"/>
      <c r="D38" s="39"/>
      <c r="F38" s="39"/>
      <c r="G38" s="37"/>
      <c r="H38" s="37"/>
      <c r="I38" s="39"/>
      <c r="J38" s="39"/>
      <c r="K38" s="39"/>
      <c r="M38" s="39"/>
      <c r="N38" s="37"/>
      <c r="O38" s="37"/>
      <c r="P38" s="39"/>
      <c r="Q38" s="39"/>
      <c r="R38" s="39"/>
      <c r="S38" s="45"/>
      <c r="T38" s="39"/>
    </row>
    <row r="39" spans="2:20" ht="13.5" customHeight="1" x14ac:dyDescent="0.25">
      <c r="B39" s="194" t="s">
        <v>110</v>
      </c>
      <c r="C39" s="194"/>
      <c r="D39" s="194"/>
      <c r="E39" s="194"/>
      <c r="F39" s="194"/>
      <c r="G39" s="105"/>
      <c r="H39" s="105"/>
      <c r="I39" s="194" t="s">
        <v>110</v>
      </c>
      <c r="J39" s="194"/>
      <c r="K39" s="194"/>
      <c r="L39" s="194"/>
      <c r="M39" s="194"/>
      <c r="N39" s="105"/>
      <c r="O39" s="105"/>
      <c r="P39" s="194" t="s">
        <v>110</v>
      </c>
      <c r="Q39" s="194"/>
      <c r="R39" s="194"/>
      <c r="S39" s="194"/>
      <c r="T39" s="194"/>
    </row>
    <row r="40" spans="2:20" ht="13.5" customHeight="1" x14ac:dyDescent="0.25">
      <c r="B40" s="34">
        <v>0</v>
      </c>
      <c r="C40" s="34">
        <v>2900</v>
      </c>
      <c r="D40" s="34">
        <v>0</v>
      </c>
      <c r="E40" s="44">
        <v>0.1</v>
      </c>
      <c r="F40" s="34">
        <f>C39</f>
        <v>0</v>
      </c>
      <c r="G40" s="37"/>
      <c r="H40" s="37"/>
      <c r="I40" s="34">
        <v>0</v>
      </c>
      <c r="J40" s="34">
        <v>2750</v>
      </c>
      <c r="K40" s="34">
        <v>0</v>
      </c>
      <c r="L40" s="44">
        <v>0.1</v>
      </c>
      <c r="M40" s="34">
        <f>J39</f>
        <v>0</v>
      </c>
      <c r="N40" s="37"/>
      <c r="O40" s="37"/>
      <c r="P40" s="34">
        <v>0</v>
      </c>
      <c r="Q40" s="34">
        <v>2750</v>
      </c>
      <c r="R40" s="34">
        <v>0</v>
      </c>
      <c r="S40" s="44">
        <v>0.1</v>
      </c>
      <c r="T40" s="34">
        <f>Q39</f>
        <v>0</v>
      </c>
    </row>
    <row r="41" spans="2:20" ht="13.5" customHeight="1" x14ac:dyDescent="0.25">
      <c r="B41" s="37">
        <f>C40+1</f>
        <v>2901</v>
      </c>
      <c r="C41" s="37">
        <v>10550</v>
      </c>
      <c r="D41" s="42">
        <f>(C40-B40)*E40</f>
        <v>290</v>
      </c>
      <c r="E41" s="101">
        <v>0.24</v>
      </c>
      <c r="F41" s="37">
        <f t="shared" ref="F41:F43" si="36">C40</f>
        <v>2900</v>
      </c>
      <c r="G41" s="37"/>
      <c r="H41" s="37"/>
      <c r="I41" s="37">
        <f>J40+1</f>
        <v>2751</v>
      </c>
      <c r="J41" s="37">
        <v>9850</v>
      </c>
      <c r="K41" s="42">
        <f>(J40-I40)*L40</f>
        <v>275</v>
      </c>
      <c r="L41" s="101">
        <v>0.24</v>
      </c>
      <c r="M41" s="37">
        <f t="shared" ref="M41:M43" si="37">J40</f>
        <v>2750</v>
      </c>
      <c r="N41" s="37"/>
      <c r="O41" s="37"/>
      <c r="P41" s="34">
        <f>Q40+1</f>
        <v>2751</v>
      </c>
      <c r="Q41" s="34">
        <v>9850</v>
      </c>
      <c r="R41" s="41">
        <f>(Q40-P40)*S40</f>
        <v>275</v>
      </c>
      <c r="S41" s="44">
        <v>0.24</v>
      </c>
      <c r="T41" s="34">
        <f t="shared" ref="T41:T43" si="38">Q40</f>
        <v>2750</v>
      </c>
    </row>
    <row r="42" spans="2:20" ht="13.5" customHeight="1" x14ac:dyDescent="0.25">
      <c r="B42" s="34">
        <f t="shared" ref="B42:B43" si="39">C41+1</f>
        <v>10551</v>
      </c>
      <c r="C42" s="34">
        <v>14450</v>
      </c>
      <c r="D42" s="41">
        <f>((C41-C40)*E41)+D41</f>
        <v>2126</v>
      </c>
      <c r="E42" s="44">
        <v>0.35</v>
      </c>
      <c r="F42" s="34">
        <f t="shared" si="36"/>
        <v>10550</v>
      </c>
      <c r="G42" s="37"/>
      <c r="H42" s="37"/>
      <c r="I42" s="34">
        <f t="shared" ref="I42:I43" si="40">J41+1</f>
        <v>9851</v>
      </c>
      <c r="J42" s="48">
        <v>13450</v>
      </c>
      <c r="K42" s="41">
        <f>((J41-J40)*L41)+K41</f>
        <v>1979</v>
      </c>
      <c r="L42" s="44">
        <v>0.35</v>
      </c>
      <c r="M42" s="34">
        <f t="shared" si="37"/>
        <v>9850</v>
      </c>
      <c r="N42" s="37"/>
      <c r="O42" s="37"/>
      <c r="P42" s="34">
        <f t="shared" ref="P42:P43" si="41">Q41+1</f>
        <v>9851</v>
      </c>
      <c r="Q42" s="48">
        <v>13450</v>
      </c>
      <c r="R42" s="41">
        <f>((Q41-Q40)*S41)+R41</f>
        <v>1979</v>
      </c>
      <c r="S42" s="44">
        <v>0.35</v>
      </c>
      <c r="T42" s="34">
        <f t="shared" si="38"/>
        <v>9850</v>
      </c>
    </row>
    <row r="43" spans="2:20" ht="13.5" customHeight="1" thickBot="1" x14ac:dyDescent="0.3">
      <c r="B43" s="52">
        <f t="shared" si="39"/>
        <v>14451</v>
      </c>
      <c r="C43" s="51"/>
      <c r="D43" s="106">
        <f t="shared" ref="D43" si="42">((C42-C41)*E42)+D42</f>
        <v>3491</v>
      </c>
      <c r="E43" s="107">
        <v>0.37</v>
      </c>
      <c r="F43" s="52">
        <f t="shared" si="36"/>
        <v>14450</v>
      </c>
      <c r="G43" s="37"/>
      <c r="H43" s="37"/>
      <c r="I43" s="52">
        <f t="shared" si="40"/>
        <v>13451</v>
      </c>
      <c r="J43" s="51"/>
      <c r="K43" s="106">
        <f t="shared" ref="K43" si="43">((J42-J41)*L42)+K42</f>
        <v>3239</v>
      </c>
      <c r="L43" s="107">
        <v>0.37</v>
      </c>
      <c r="M43" s="52">
        <f t="shared" si="37"/>
        <v>13450</v>
      </c>
      <c r="N43" s="37"/>
      <c r="O43" s="37"/>
      <c r="P43" s="102">
        <f t="shared" si="41"/>
        <v>13451</v>
      </c>
      <c r="Q43" s="151"/>
      <c r="R43" s="103">
        <f t="shared" ref="R43" si="44">((Q42-Q41)*S42)+R42</f>
        <v>3239</v>
      </c>
      <c r="S43" s="104">
        <v>0.37</v>
      </c>
      <c r="T43" s="102">
        <f t="shared" si="38"/>
        <v>13450</v>
      </c>
    </row>
    <row r="44" spans="2:20" ht="6.95" customHeight="1" x14ac:dyDescent="0.25">
      <c r="B44" s="39"/>
      <c r="D44" s="43"/>
      <c r="F44" s="39"/>
      <c r="G44" s="37"/>
      <c r="H44" s="37"/>
      <c r="I44" s="39"/>
      <c r="K44" s="43"/>
      <c r="M44" s="39"/>
      <c r="N44" s="37"/>
      <c r="O44" s="37"/>
    </row>
    <row r="45" spans="2:20" ht="13.5" customHeight="1" x14ac:dyDescent="0.25">
      <c r="B45" s="195" t="s">
        <v>111</v>
      </c>
      <c r="C45" s="195"/>
      <c r="D45" s="195"/>
      <c r="E45" s="195"/>
      <c r="F45" s="195"/>
      <c r="G45" s="108"/>
      <c r="H45" s="108"/>
      <c r="I45" s="195" t="s">
        <v>111</v>
      </c>
      <c r="J45" s="195"/>
      <c r="K45" s="195"/>
      <c r="L45" s="195"/>
      <c r="M45" s="195"/>
      <c r="N45" s="108"/>
      <c r="O45" s="108"/>
      <c r="P45" s="195" t="s">
        <v>111</v>
      </c>
      <c r="Q45" s="195"/>
      <c r="R45" s="195"/>
      <c r="S45" s="195"/>
      <c r="T45" s="195"/>
    </row>
    <row r="46" spans="2:20" ht="13.5" customHeight="1" x14ac:dyDescent="0.25">
      <c r="B46" s="196" t="s">
        <v>108</v>
      </c>
      <c r="C46" s="196"/>
      <c r="D46" s="196"/>
      <c r="E46" s="196"/>
      <c r="F46" s="196"/>
      <c r="G46" s="100"/>
      <c r="H46" s="100"/>
      <c r="I46" s="196" t="s">
        <v>108</v>
      </c>
      <c r="J46" s="196"/>
      <c r="K46" s="196"/>
      <c r="L46" s="196"/>
      <c r="M46" s="196"/>
      <c r="N46" s="100"/>
      <c r="O46" s="100"/>
      <c r="P46" s="196" t="s">
        <v>108</v>
      </c>
      <c r="Q46" s="196"/>
      <c r="R46" s="196"/>
      <c r="S46" s="196"/>
      <c r="T46" s="196"/>
    </row>
    <row r="47" spans="2:20" ht="13.5" customHeight="1" x14ac:dyDescent="0.25">
      <c r="B47" s="34">
        <v>0</v>
      </c>
      <c r="C47" s="34">
        <v>44625</v>
      </c>
      <c r="D47" s="48"/>
      <c r="E47" s="44">
        <v>0</v>
      </c>
      <c r="F47" s="34">
        <f>C46</f>
        <v>0</v>
      </c>
      <c r="G47" s="37"/>
      <c r="H47" s="37"/>
      <c r="I47" s="34">
        <v>0</v>
      </c>
      <c r="J47" s="34">
        <v>41675</v>
      </c>
      <c r="K47" s="48"/>
      <c r="L47" s="44">
        <v>0</v>
      </c>
      <c r="M47" s="34">
        <f>J46</f>
        <v>0</v>
      </c>
      <c r="N47" s="37"/>
      <c r="O47" s="37"/>
      <c r="P47" s="34">
        <v>0</v>
      </c>
      <c r="Q47" s="34">
        <v>40400</v>
      </c>
      <c r="R47" s="48"/>
      <c r="S47" s="44">
        <v>0</v>
      </c>
      <c r="T47" s="34">
        <f>Q46</f>
        <v>0</v>
      </c>
    </row>
    <row r="48" spans="2:20" ht="13.5" customHeight="1" x14ac:dyDescent="0.25">
      <c r="B48" s="37">
        <v>44626</v>
      </c>
      <c r="C48" s="37">
        <v>492300</v>
      </c>
      <c r="E48" s="101">
        <v>0.15</v>
      </c>
      <c r="F48" s="37">
        <f t="shared" ref="F48:F49" si="45">C47</f>
        <v>44625</v>
      </c>
      <c r="G48" s="37"/>
      <c r="H48" s="37"/>
      <c r="I48" s="37">
        <v>41676</v>
      </c>
      <c r="J48" s="37">
        <v>459750</v>
      </c>
      <c r="L48" s="101">
        <v>0.15</v>
      </c>
      <c r="M48" s="37">
        <f t="shared" ref="M48:M49" si="46">J47</f>
        <v>41675</v>
      </c>
      <c r="N48" s="37"/>
      <c r="O48" s="37"/>
      <c r="P48" s="37">
        <v>40401</v>
      </c>
      <c r="Q48" s="37">
        <v>445850</v>
      </c>
      <c r="S48" s="101">
        <v>0.15</v>
      </c>
      <c r="T48" s="37">
        <f t="shared" ref="T48:T49" si="47">Q47</f>
        <v>40400</v>
      </c>
    </row>
    <row r="49" spans="2:20" ht="13.5" customHeight="1" thickBot="1" x14ac:dyDescent="0.3">
      <c r="B49" s="102">
        <v>492301</v>
      </c>
      <c r="C49" s="102"/>
      <c r="D49" s="151"/>
      <c r="E49" s="104">
        <v>0.2</v>
      </c>
      <c r="F49" s="102">
        <f t="shared" si="45"/>
        <v>492300</v>
      </c>
      <c r="G49" s="37"/>
      <c r="H49" s="37"/>
      <c r="I49" s="102">
        <v>459751</v>
      </c>
      <c r="J49" s="102"/>
      <c r="K49" s="151"/>
      <c r="L49" s="104">
        <v>0.2</v>
      </c>
      <c r="M49" s="102">
        <f t="shared" si="46"/>
        <v>459750</v>
      </c>
      <c r="N49" s="37"/>
      <c r="O49" s="37"/>
      <c r="P49" s="102">
        <v>445851</v>
      </c>
      <c r="Q49" s="102"/>
      <c r="R49" s="151"/>
      <c r="S49" s="104">
        <v>0.2</v>
      </c>
      <c r="T49" s="102">
        <f t="shared" si="47"/>
        <v>445850</v>
      </c>
    </row>
    <row r="50" spans="2:20" ht="6.95" customHeight="1" x14ac:dyDescent="0.25"/>
    <row r="51" spans="2:20" ht="13.5" customHeight="1" x14ac:dyDescent="0.25">
      <c r="B51" s="194" t="s">
        <v>109</v>
      </c>
      <c r="C51" s="194"/>
      <c r="D51" s="194"/>
      <c r="E51" s="194"/>
      <c r="F51" s="194"/>
      <c r="G51" s="105"/>
      <c r="H51" s="105"/>
      <c r="I51" s="194" t="s">
        <v>109</v>
      </c>
      <c r="J51" s="194"/>
      <c r="K51" s="194"/>
      <c r="L51" s="194"/>
      <c r="M51" s="194"/>
      <c r="N51" s="105"/>
      <c r="O51" s="105"/>
      <c r="P51" s="194" t="s">
        <v>109</v>
      </c>
      <c r="Q51" s="194"/>
      <c r="R51" s="194"/>
      <c r="S51" s="194"/>
      <c r="T51" s="194"/>
    </row>
    <row r="52" spans="2:20" ht="13.5" customHeight="1" x14ac:dyDescent="0.25">
      <c r="B52" s="34">
        <v>0</v>
      </c>
      <c r="C52" s="34">
        <v>89250</v>
      </c>
      <c r="D52" s="48"/>
      <c r="E52" s="44">
        <v>0</v>
      </c>
      <c r="F52" s="34">
        <f>C51</f>
        <v>0</v>
      </c>
      <c r="G52" s="37"/>
      <c r="H52" s="37"/>
      <c r="I52" s="34">
        <v>0</v>
      </c>
      <c r="J52" s="34">
        <v>83350</v>
      </c>
      <c r="K52" s="48"/>
      <c r="L52" s="44">
        <v>0</v>
      </c>
      <c r="M52" s="34">
        <f>J51</f>
        <v>0</v>
      </c>
      <c r="N52" s="37"/>
      <c r="O52" s="37"/>
      <c r="P52" s="34">
        <v>0</v>
      </c>
      <c r="Q52" s="34">
        <v>80800</v>
      </c>
      <c r="R52" s="48"/>
      <c r="S52" s="44">
        <v>0</v>
      </c>
      <c r="T52" s="34">
        <f>Q51</f>
        <v>0</v>
      </c>
    </row>
    <row r="53" spans="2:20" ht="13.5" customHeight="1" x14ac:dyDescent="0.25">
      <c r="B53" s="37">
        <v>89251</v>
      </c>
      <c r="C53" s="37">
        <v>553580</v>
      </c>
      <c r="E53" s="101">
        <v>0.15</v>
      </c>
      <c r="F53" s="37">
        <f>C52</f>
        <v>89250</v>
      </c>
      <c r="G53" s="37"/>
      <c r="H53" s="37"/>
      <c r="I53" s="37">
        <v>83351</v>
      </c>
      <c r="J53" s="37">
        <v>517200</v>
      </c>
      <c r="L53" s="101">
        <v>0.15</v>
      </c>
      <c r="M53" s="37">
        <f>J52</f>
        <v>83350</v>
      </c>
      <c r="N53" s="37"/>
      <c r="O53" s="37"/>
      <c r="P53" s="34">
        <v>80801</v>
      </c>
      <c r="Q53" s="34">
        <v>501600</v>
      </c>
      <c r="R53" s="48"/>
      <c r="S53" s="44">
        <v>0.15</v>
      </c>
      <c r="T53" s="34">
        <f>Q52</f>
        <v>80800</v>
      </c>
    </row>
    <row r="54" spans="2:20" ht="13.5" customHeight="1" thickBot="1" x14ac:dyDescent="0.3">
      <c r="B54" s="102">
        <v>553851</v>
      </c>
      <c r="C54" s="102"/>
      <c r="D54" s="151"/>
      <c r="E54" s="104">
        <v>0.2</v>
      </c>
      <c r="F54" s="102">
        <f>C53</f>
        <v>553580</v>
      </c>
      <c r="G54" s="37"/>
      <c r="H54" s="37"/>
      <c r="I54" s="102">
        <v>517201</v>
      </c>
      <c r="J54" s="102"/>
      <c r="K54" s="151"/>
      <c r="L54" s="104">
        <v>0.2</v>
      </c>
      <c r="M54" s="102">
        <f>J53</f>
        <v>517200</v>
      </c>
      <c r="N54" s="37"/>
      <c r="O54" s="37"/>
      <c r="P54" s="102">
        <v>501601</v>
      </c>
      <c r="Q54" s="102"/>
      <c r="R54" s="151"/>
      <c r="S54" s="104">
        <v>0.2</v>
      </c>
      <c r="T54" s="102">
        <f>Q53</f>
        <v>501600</v>
      </c>
    </row>
    <row r="55" spans="2:20" ht="6.95" customHeight="1" x14ac:dyDescent="0.25"/>
    <row r="56" spans="2:20" ht="13.5" customHeight="1" x14ac:dyDescent="0.25">
      <c r="B56" s="194" t="s">
        <v>19</v>
      </c>
      <c r="C56" s="194"/>
      <c r="D56" s="194"/>
      <c r="E56" s="194"/>
      <c r="F56" s="194"/>
      <c r="G56" s="105"/>
      <c r="H56" s="105"/>
      <c r="I56" s="194" t="s">
        <v>19</v>
      </c>
      <c r="J56" s="194"/>
      <c r="K56" s="194"/>
      <c r="L56" s="194"/>
      <c r="M56" s="194"/>
      <c r="N56" s="105"/>
      <c r="O56" s="105"/>
      <c r="P56" s="194" t="s">
        <v>19</v>
      </c>
      <c r="Q56" s="194"/>
      <c r="R56" s="194"/>
      <c r="S56" s="194"/>
      <c r="T56" s="194"/>
    </row>
    <row r="57" spans="2:20" ht="13.5" customHeight="1" x14ac:dyDescent="0.25">
      <c r="B57" s="34">
        <v>0</v>
      </c>
      <c r="C57" s="34">
        <v>44625</v>
      </c>
      <c r="D57" s="48"/>
      <c r="E57" s="44">
        <v>0</v>
      </c>
      <c r="F57" s="34">
        <f>C56</f>
        <v>0</v>
      </c>
      <c r="G57" s="37"/>
      <c r="H57" s="37"/>
      <c r="I57" s="34">
        <v>0</v>
      </c>
      <c r="J57" s="34">
        <v>41674</v>
      </c>
      <c r="K57" s="48"/>
      <c r="L57" s="44">
        <v>0</v>
      </c>
      <c r="M57" s="34">
        <f>J56</f>
        <v>0</v>
      </c>
      <c r="N57" s="37"/>
      <c r="O57" s="37"/>
      <c r="P57" s="34">
        <v>0</v>
      </c>
      <c r="Q57" s="34">
        <v>40400</v>
      </c>
      <c r="R57" s="48"/>
      <c r="S57" s="44">
        <v>0</v>
      </c>
      <c r="T57" s="34">
        <f>Q56</f>
        <v>0</v>
      </c>
    </row>
    <row r="58" spans="2:20" ht="13.5" customHeight="1" x14ac:dyDescent="0.25">
      <c r="B58" s="37">
        <v>44626</v>
      </c>
      <c r="C58" s="37">
        <v>276900</v>
      </c>
      <c r="E58" s="101">
        <v>0.15</v>
      </c>
      <c r="F58" s="37">
        <f>C57</f>
        <v>44625</v>
      </c>
      <c r="G58" s="37"/>
      <c r="H58" s="37"/>
      <c r="I58" s="37">
        <v>41675</v>
      </c>
      <c r="J58" s="37">
        <v>258599</v>
      </c>
      <c r="L58" s="101">
        <v>0.15</v>
      </c>
      <c r="M58" s="37">
        <f>J57</f>
        <v>41674</v>
      </c>
      <c r="N58" s="37"/>
      <c r="O58" s="37"/>
      <c r="P58" s="37">
        <v>40401</v>
      </c>
      <c r="Q58" s="37">
        <v>250800</v>
      </c>
      <c r="S58" s="101">
        <v>0.15</v>
      </c>
      <c r="T58" s="37">
        <f>Q57</f>
        <v>40400</v>
      </c>
    </row>
    <row r="59" spans="2:20" ht="13.5" customHeight="1" thickBot="1" x14ac:dyDescent="0.3">
      <c r="B59" s="102">
        <v>276901</v>
      </c>
      <c r="C59" s="102"/>
      <c r="D59" s="151"/>
      <c r="E59" s="104">
        <v>0.2</v>
      </c>
      <c r="F59" s="102">
        <f>C58</f>
        <v>276900</v>
      </c>
      <c r="G59" s="37"/>
      <c r="H59" s="37"/>
      <c r="I59" s="102">
        <v>258600</v>
      </c>
      <c r="J59" s="102"/>
      <c r="K59" s="151"/>
      <c r="L59" s="104">
        <v>0.2</v>
      </c>
      <c r="M59" s="102">
        <f>J58</f>
        <v>258599</v>
      </c>
      <c r="N59" s="37"/>
      <c r="O59" s="37"/>
      <c r="P59" s="102">
        <v>250801</v>
      </c>
      <c r="Q59" s="102"/>
      <c r="R59" s="151"/>
      <c r="S59" s="104">
        <v>0.2</v>
      </c>
      <c r="T59" s="102">
        <f>Q58</f>
        <v>250800</v>
      </c>
    </row>
    <row r="60" spans="2:20" ht="6.95" customHeight="1" x14ac:dyDescent="0.25"/>
    <row r="61" spans="2:20" ht="13.5" customHeight="1" x14ac:dyDescent="0.25">
      <c r="B61" s="194" t="s">
        <v>9</v>
      </c>
      <c r="C61" s="194"/>
      <c r="D61" s="194"/>
      <c r="E61" s="194"/>
      <c r="F61" s="194"/>
      <c r="G61" s="105"/>
      <c r="H61" s="105"/>
      <c r="I61" s="194" t="s">
        <v>9</v>
      </c>
      <c r="J61" s="194"/>
      <c r="K61" s="194"/>
      <c r="L61" s="194"/>
      <c r="M61" s="194"/>
      <c r="N61" s="105"/>
      <c r="O61" s="105"/>
      <c r="P61" s="194" t="s">
        <v>9</v>
      </c>
      <c r="Q61" s="194"/>
      <c r="R61" s="194"/>
      <c r="S61" s="194"/>
      <c r="T61" s="194"/>
    </row>
    <row r="62" spans="2:20" ht="13.5" customHeight="1" x14ac:dyDescent="0.25">
      <c r="B62" s="34">
        <v>0</v>
      </c>
      <c r="C62" s="34">
        <v>59750</v>
      </c>
      <c r="D62" s="48"/>
      <c r="E62" s="44">
        <v>0</v>
      </c>
      <c r="F62" s="34">
        <f>C61</f>
        <v>0</v>
      </c>
      <c r="G62" s="37"/>
      <c r="H62" s="37"/>
      <c r="I62" s="34">
        <v>0</v>
      </c>
      <c r="J62" s="34">
        <v>55799</v>
      </c>
      <c r="K62" s="48"/>
      <c r="L62" s="44">
        <v>0</v>
      </c>
      <c r="M62" s="34">
        <f>J61</f>
        <v>0</v>
      </c>
      <c r="N62" s="37"/>
      <c r="O62" s="37"/>
      <c r="P62" s="34">
        <v>0</v>
      </c>
      <c r="Q62" s="34">
        <v>54100</v>
      </c>
      <c r="R62" s="48"/>
      <c r="S62" s="44">
        <v>0</v>
      </c>
      <c r="T62" s="34">
        <f>Q61</f>
        <v>0</v>
      </c>
    </row>
    <row r="63" spans="2:20" ht="13.5" customHeight="1" x14ac:dyDescent="0.25">
      <c r="B63" s="37">
        <v>59751</v>
      </c>
      <c r="C63" s="37">
        <v>523050</v>
      </c>
      <c r="E63" s="101">
        <v>0.15</v>
      </c>
      <c r="F63" s="37">
        <f>C62</f>
        <v>59750</v>
      </c>
      <c r="G63" s="37"/>
      <c r="H63" s="37"/>
      <c r="I63" s="37">
        <v>55800</v>
      </c>
      <c r="J63" s="37">
        <v>488499</v>
      </c>
      <c r="L63" s="101">
        <v>0.15</v>
      </c>
      <c r="M63" s="37">
        <f>J62</f>
        <v>55799</v>
      </c>
      <c r="N63" s="37"/>
      <c r="O63" s="37"/>
      <c r="P63" s="37">
        <v>54101</v>
      </c>
      <c r="Q63" s="37">
        <v>473750</v>
      </c>
      <c r="S63" s="101">
        <v>0.15</v>
      </c>
      <c r="T63" s="37">
        <f>Q62</f>
        <v>54100</v>
      </c>
    </row>
    <row r="64" spans="2:20" ht="13.5" customHeight="1" thickBot="1" x14ac:dyDescent="0.3">
      <c r="B64" s="102">
        <v>523051</v>
      </c>
      <c r="C64" s="102"/>
      <c r="D64" s="151"/>
      <c r="E64" s="104">
        <v>0.2</v>
      </c>
      <c r="F64" s="102">
        <f>C63</f>
        <v>523050</v>
      </c>
      <c r="G64" s="37"/>
      <c r="H64" s="37"/>
      <c r="I64" s="102">
        <v>488500</v>
      </c>
      <c r="J64" s="102"/>
      <c r="K64" s="151"/>
      <c r="L64" s="104">
        <v>0.2</v>
      </c>
      <c r="M64" s="102">
        <f>J63</f>
        <v>488499</v>
      </c>
      <c r="N64" s="37"/>
      <c r="O64" s="37"/>
      <c r="P64" s="102">
        <v>473751</v>
      </c>
      <c r="Q64" s="102"/>
      <c r="R64" s="151"/>
      <c r="S64" s="104">
        <v>0.2</v>
      </c>
      <c r="T64" s="102">
        <f>Q63</f>
        <v>473750</v>
      </c>
    </row>
    <row r="65" spans="2:20" ht="6.95" customHeight="1" x14ac:dyDescent="0.25"/>
    <row r="66" spans="2:20" ht="13.5" customHeight="1" x14ac:dyDescent="0.25">
      <c r="B66" s="194" t="s">
        <v>110</v>
      </c>
      <c r="C66" s="194"/>
      <c r="D66" s="194"/>
      <c r="E66" s="194"/>
      <c r="F66" s="194"/>
      <c r="G66" s="105"/>
      <c r="H66" s="105"/>
      <c r="I66" s="194" t="s">
        <v>110</v>
      </c>
      <c r="J66" s="194"/>
      <c r="K66" s="194"/>
      <c r="L66" s="194"/>
      <c r="M66" s="194"/>
      <c r="N66" s="105"/>
      <c r="O66" s="105"/>
      <c r="P66" s="194" t="s">
        <v>110</v>
      </c>
      <c r="Q66" s="194"/>
      <c r="R66" s="194"/>
      <c r="S66" s="194"/>
      <c r="T66" s="194"/>
    </row>
    <row r="67" spans="2:20" ht="13.5" customHeight="1" x14ac:dyDescent="0.25">
      <c r="B67" s="34">
        <v>0</v>
      </c>
      <c r="C67" s="34">
        <v>3000</v>
      </c>
      <c r="D67" s="48"/>
      <c r="E67" s="44">
        <v>0</v>
      </c>
      <c r="F67" s="34">
        <f>C66</f>
        <v>0</v>
      </c>
      <c r="G67" s="37"/>
      <c r="H67" s="37"/>
      <c r="I67" s="34">
        <v>0</v>
      </c>
      <c r="J67" s="34">
        <v>2799</v>
      </c>
      <c r="K67" s="48"/>
      <c r="L67" s="44">
        <v>0</v>
      </c>
      <c r="M67" s="34">
        <f>J66</f>
        <v>0</v>
      </c>
      <c r="N67" s="37"/>
      <c r="O67" s="37"/>
      <c r="P67" s="34">
        <v>0</v>
      </c>
      <c r="Q67" s="34">
        <v>2700</v>
      </c>
      <c r="R67" s="48"/>
      <c r="S67" s="44">
        <v>0</v>
      </c>
      <c r="T67" s="34">
        <f>Q66</f>
        <v>0</v>
      </c>
    </row>
    <row r="68" spans="2:20" ht="13.5" customHeight="1" x14ac:dyDescent="0.25">
      <c r="B68" s="37">
        <v>3001</v>
      </c>
      <c r="C68" s="37">
        <v>14650</v>
      </c>
      <c r="E68" s="101">
        <v>0.15</v>
      </c>
      <c r="F68" s="37">
        <f>C67</f>
        <v>3000</v>
      </c>
      <c r="G68" s="37"/>
      <c r="H68" s="37"/>
      <c r="I68" s="37">
        <v>2800</v>
      </c>
      <c r="J68" s="37">
        <v>13699</v>
      </c>
      <c r="L68" s="101">
        <v>0.15</v>
      </c>
      <c r="M68" s="37">
        <f>J67</f>
        <v>2799</v>
      </c>
      <c r="N68" s="37"/>
      <c r="O68" s="37"/>
      <c r="P68" s="37">
        <v>2701</v>
      </c>
      <c r="Q68" s="37">
        <v>13250</v>
      </c>
      <c r="S68" s="101">
        <v>0.15</v>
      </c>
      <c r="T68" s="37">
        <f>Q67</f>
        <v>2700</v>
      </c>
    </row>
    <row r="69" spans="2:20" ht="13.5" customHeight="1" thickBot="1" x14ac:dyDescent="0.3">
      <c r="B69" s="102">
        <v>14651</v>
      </c>
      <c r="C69" s="102"/>
      <c r="D69" s="151"/>
      <c r="E69" s="104">
        <v>0.2</v>
      </c>
      <c r="F69" s="102">
        <f>C68</f>
        <v>14650</v>
      </c>
      <c r="G69" s="37"/>
      <c r="H69" s="37"/>
      <c r="I69" s="102">
        <v>13700</v>
      </c>
      <c r="J69" s="102"/>
      <c r="K69" s="151"/>
      <c r="L69" s="104">
        <v>0.2</v>
      </c>
      <c r="M69" s="102">
        <f>J68</f>
        <v>13699</v>
      </c>
      <c r="N69" s="37"/>
      <c r="O69" s="37"/>
      <c r="P69" s="102">
        <v>13251</v>
      </c>
      <c r="Q69" s="102"/>
      <c r="R69" s="151"/>
      <c r="S69" s="104">
        <v>0.2</v>
      </c>
      <c r="T69" s="102">
        <f>Q68</f>
        <v>13250</v>
      </c>
    </row>
  </sheetData>
  <mergeCells count="36">
    <mergeCell ref="I1:M1"/>
    <mergeCell ref="P1:T1"/>
    <mergeCell ref="B1:F1"/>
    <mergeCell ref="B3:F3"/>
    <mergeCell ref="I3:M3"/>
    <mergeCell ref="P3:T3"/>
    <mergeCell ref="B12:F12"/>
    <mergeCell ref="I12:M12"/>
    <mergeCell ref="P12:T12"/>
    <mergeCell ref="B21:F21"/>
    <mergeCell ref="I21:M21"/>
    <mergeCell ref="P21:T21"/>
    <mergeCell ref="I51:M51"/>
    <mergeCell ref="P51:T51"/>
    <mergeCell ref="B30:F30"/>
    <mergeCell ref="I30:M30"/>
    <mergeCell ref="P30:T30"/>
    <mergeCell ref="B39:F39"/>
    <mergeCell ref="I39:M39"/>
    <mergeCell ref="P39:T39"/>
    <mergeCell ref="B45:F45"/>
    <mergeCell ref="I45:M45"/>
    <mergeCell ref="P45:T45"/>
    <mergeCell ref="B46:F46"/>
    <mergeCell ref="I46:M46"/>
    <mergeCell ref="P46:T46"/>
    <mergeCell ref="B51:F51"/>
    <mergeCell ref="B66:F66"/>
    <mergeCell ref="I66:M66"/>
    <mergeCell ref="P66:T66"/>
    <mergeCell ref="B56:F56"/>
    <mergeCell ref="I56:M56"/>
    <mergeCell ref="P56:T56"/>
    <mergeCell ref="P61:T61"/>
    <mergeCell ref="I61:M61"/>
    <mergeCell ref="B61:F61"/>
  </mergeCells>
  <printOptions horizontalCentered="1"/>
  <pageMargins left="0.5" right="0.5" top="1" bottom="1" header="0.4" footer="0.4"/>
  <pageSetup scale="73" fitToWidth="3" orientation="portrait" r:id="rId1"/>
  <headerFooter scaleWithDoc="0">
    <oddHeader>&amp;L&amp;G&amp;C&amp;"Calibri,Bold"&amp;10&amp;K427A73CRUNCHING NUMBER$&amp;"Calibri (Body),Regular"&amp;9&amp;K427A73
&amp;"Calibri,Bold"&amp;11&amp;A&amp;R&amp;"Calibri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(Body),Regular"&amp;9&amp;K015796&amp;P&amp;R&amp;"Calibri (Body),Regular"&amp;9&amp;G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D2210-C997-4304-A86B-F61951D46E85}">
  <sheetPr>
    <pageSetUpPr fitToPage="1"/>
  </sheetPr>
  <dimension ref="A1:O64"/>
  <sheetViews>
    <sheetView view="pageLayout" zoomScaleNormal="100" workbookViewId="0">
      <selection activeCell="A27" sqref="A27:D27"/>
    </sheetView>
  </sheetViews>
  <sheetFormatPr defaultColWidth="8.85546875" defaultRowHeight="15" x14ac:dyDescent="0.25"/>
  <cols>
    <col min="1" max="1" width="42.85546875" style="14" customWidth="1"/>
    <col min="2" max="4" width="11.42578125" style="14" customWidth="1"/>
    <col min="5" max="5" width="1.140625" style="14" customWidth="1"/>
    <col min="6" max="6" width="38.85546875" style="14" customWidth="1"/>
    <col min="7" max="9" width="11.85546875" style="14" customWidth="1"/>
    <col min="10" max="10" width="8.85546875" style="14" customWidth="1"/>
    <col min="11" max="11" width="8.85546875" style="14"/>
    <col min="12" max="12" width="30.7109375" style="14" customWidth="1"/>
    <col min="13" max="16384" width="8.85546875" style="14"/>
  </cols>
  <sheetData>
    <row r="1" spans="1:9" x14ac:dyDescent="0.25">
      <c r="A1" s="147"/>
      <c r="B1" s="147">
        <v>2023</v>
      </c>
      <c r="C1" s="147">
        <v>2022</v>
      </c>
      <c r="D1" s="147">
        <v>2021</v>
      </c>
      <c r="F1" s="147"/>
      <c r="G1" s="147">
        <v>2023</v>
      </c>
      <c r="H1" s="147">
        <v>2022</v>
      </c>
      <c r="I1" s="147">
        <v>2021</v>
      </c>
    </row>
    <row r="2" spans="1:9" x14ac:dyDescent="0.25">
      <c r="A2" s="198" t="s">
        <v>112</v>
      </c>
      <c r="B2" s="198"/>
      <c r="C2" s="198"/>
      <c r="D2" s="198"/>
      <c r="F2" s="27" t="s">
        <v>113</v>
      </c>
      <c r="G2" s="91" t="s">
        <v>114</v>
      </c>
      <c r="H2" s="27"/>
      <c r="I2" s="27"/>
    </row>
    <row r="3" spans="1:9" x14ac:dyDescent="0.25">
      <c r="A3" s="27" t="s">
        <v>115</v>
      </c>
      <c r="B3" s="58">
        <v>300</v>
      </c>
      <c r="C3" s="58">
        <v>300</v>
      </c>
      <c r="D3" s="58">
        <v>250</v>
      </c>
      <c r="F3" s="14" t="s">
        <v>116</v>
      </c>
      <c r="G3" s="92" t="s">
        <v>114</v>
      </c>
    </row>
    <row r="4" spans="1:9" x14ac:dyDescent="0.25">
      <c r="A4" s="14" t="s">
        <v>117</v>
      </c>
      <c r="B4" s="92" t="s">
        <v>118</v>
      </c>
      <c r="F4" s="198" t="s">
        <v>119</v>
      </c>
      <c r="G4" s="198"/>
      <c r="H4" s="198"/>
      <c r="I4" s="198"/>
    </row>
    <row r="5" spans="1:9" x14ac:dyDescent="0.25">
      <c r="A5" s="27" t="s">
        <v>120</v>
      </c>
      <c r="B5" s="91" t="s">
        <v>121</v>
      </c>
      <c r="C5" s="27"/>
      <c r="D5" s="27"/>
      <c r="F5" s="27" t="s">
        <v>122</v>
      </c>
      <c r="G5" s="58">
        <v>200000</v>
      </c>
      <c r="H5" s="58">
        <v>200000</v>
      </c>
      <c r="I5" s="58">
        <v>200000</v>
      </c>
    </row>
    <row r="6" spans="1:9" x14ac:dyDescent="0.25">
      <c r="A6" s="14" t="s">
        <v>123</v>
      </c>
      <c r="B6" s="92" t="s">
        <v>121</v>
      </c>
      <c r="F6" s="14" t="s">
        <v>124</v>
      </c>
      <c r="G6" s="61">
        <v>250000</v>
      </c>
      <c r="H6" s="61">
        <v>250000</v>
      </c>
      <c r="I6" s="61">
        <v>250000</v>
      </c>
    </row>
    <row r="7" spans="1:9" x14ac:dyDescent="0.25">
      <c r="A7" s="27" t="s">
        <v>125</v>
      </c>
      <c r="B7" s="91" t="s">
        <v>118</v>
      </c>
      <c r="C7" s="27"/>
      <c r="D7" s="27"/>
      <c r="F7" s="27" t="s">
        <v>126</v>
      </c>
      <c r="G7" s="58">
        <v>125000</v>
      </c>
      <c r="H7" s="58">
        <v>125000</v>
      </c>
      <c r="I7" s="58">
        <v>125000</v>
      </c>
    </row>
    <row r="8" spans="1:9" x14ac:dyDescent="0.25">
      <c r="A8" s="196" t="s">
        <v>127</v>
      </c>
      <c r="B8" s="196"/>
      <c r="C8" s="196"/>
      <c r="D8" s="196"/>
      <c r="F8" s="198" t="s">
        <v>128</v>
      </c>
      <c r="G8" s="198"/>
      <c r="H8" s="198"/>
      <c r="I8" s="198"/>
    </row>
    <row r="9" spans="1:9" x14ac:dyDescent="0.25">
      <c r="A9" s="27" t="s">
        <v>129</v>
      </c>
      <c r="B9" s="58">
        <v>2500</v>
      </c>
      <c r="C9" s="58">
        <v>2500</v>
      </c>
      <c r="D9" s="58">
        <v>2500</v>
      </c>
      <c r="F9" s="27" t="s">
        <v>130</v>
      </c>
      <c r="G9" s="91" t="s">
        <v>131</v>
      </c>
      <c r="H9" s="27"/>
      <c r="I9" s="27"/>
    </row>
    <row r="10" spans="1:9" x14ac:dyDescent="0.25">
      <c r="A10" s="14" t="s">
        <v>132</v>
      </c>
      <c r="B10" s="61">
        <v>75000</v>
      </c>
      <c r="C10" s="61">
        <v>70000</v>
      </c>
      <c r="D10" s="61">
        <v>70000</v>
      </c>
      <c r="F10" s="14" t="s">
        <v>133</v>
      </c>
      <c r="G10" s="92" t="s">
        <v>131</v>
      </c>
    </row>
    <row r="11" spans="1:9" x14ac:dyDescent="0.25">
      <c r="A11" s="27" t="s">
        <v>134</v>
      </c>
      <c r="B11" s="58">
        <v>90000</v>
      </c>
      <c r="C11" s="58">
        <v>85000</v>
      </c>
      <c r="D11" s="58">
        <v>85000</v>
      </c>
      <c r="F11" s="27" t="s">
        <v>135</v>
      </c>
      <c r="G11" s="91" t="s">
        <v>136</v>
      </c>
      <c r="H11" s="27"/>
      <c r="I11" s="27"/>
    </row>
    <row r="12" spans="1:9" x14ac:dyDescent="0.25">
      <c r="A12" s="14" t="s">
        <v>137</v>
      </c>
      <c r="B12" s="61">
        <v>155000</v>
      </c>
      <c r="C12" s="61">
        <v>140000</v>
      </c>
      <c r="D12" s="61">
        <v>140000</v>
      </c>
      <c r="F12" s="14" t="s">
        <v>138</v>
      </c>
      <c r="G12" s="92" t="s">
        <v>139</v>
      </c>
    </row>
    <row r="13" spans="1:9" x14ac:dyDescent="0.25">
      <c r="A13" s="27" t="s">
        <v>140</v>
      </c>
      <c r="B13" s="58">
        <v>185000</v>
      </c>
      <c r="C13" s="58">
        <v>175000</v>
      </c>
      <c r="D13" s="58">
        <v>170000</v>
      </c>
      <c r="F13" s="27" t="s">
        <v>141</v>
      </c>
      <c r="G13" s="91" t="s">
        <v>131</v>
      </c>
      <c r="H13" s="27"/>
      <c r="I13" s="27"/>
    </row>
    <row r="14" spans="1:9" x14ac:dyDescent="0.25">
      <c r="A14" s="198" t="s">
        <v>142</v>
      </c>
      <c r="B14" s="198"/>
      <c r="C14" s="198"/>
      <c r="D14" s="198"/>
      <c r="F14" s="14" t="s">
        <v>143</v>
      </c>
      <c r="G14" s="92" t="s">
        <v>139</v>
      </c>
    </row>
    <row r="15" spans="1:9" x14ac:dyDescent="0.25">
      <c r="A15" s="27" t="s">
        <v>144</v>
      </c>
      <c r="B15" s="58">
        <v>27700</v>
      </c>
      <c r="C15" s="58">
        <v>25900</v>
      </c>
      <c r="D15" s="58">
        <v>25100</v>
      </c>
      <c r="F15" s="198" t="s">
        <v>145</v>
      </c>
      <c r="G15" s="198"/>
      <c r="H15" s="198"/>
      <c r="I15" s="198"/>
    </row>
    <row r="16" spans="1:9" x14ac:dyDescent="0.25">
      <c r="A16" s="14" t="s">
        <v>8</v>
      </c>
      <c r="B16" s="61">
        <v>20800</v>
      </c>
      <c r="C16" s="61"/>
      <c r="D16" s="61"/>
      <c r="F16" s="196" t="s">
        <v>146</v>
      </c>
      <c r="G16" s="196"/>
      <c r="H16" s="196"/>
      <c r="I16" s="196"/>
    </row>
    <row r="17" spans="1:15" x14ac:dyDescent="0.25">
      <c r="A17" s="27" t="s">
        <v>147</v>
      </c>
      <c r="B17" s="58">
        <v>13850</v>
      </c>
      <c r="C17" s="58">
        <v>12950</v>
      </c>
      <c r="D17" s="58">
        <v>12550</v>
      </c>
      <c r="F17" s="27" t="s">
        <v>148</v>
      </c>
      <c r="G17" s="58">
        <v>2000</v>
      </c>
      <c r="H17" s="58">
        <v>2000</v>
      </c>
      <c r="I17" s="58">
        <v>2000</v>
      </c>
    </row>
    <row r="18" spans="1:15" x14ac:dyDescent="0.25">
      <c r="A18" s="14" t="s">
        <v>149</v>
      </c>
      <c r="B18" s="61">
        <v>1500</v>
      </c>
      <c r="C18" s="61">
        <v>1400</v>
      </c>
      <c r="D18" s="61">
        <v>1350</v>
      </c>
      <c r="F18" s="14" t="s">
        <v>150</v>
      </c>
      <c r="G18" s="61">
        <v>2000</v>
      </c>
      <c r="H18" s="61">
        <v>2000</v>
      </c>
      <c r="I18" s="61">
        <v>2000</v>
      </c>
    </row>
    <row r="19" spans="1:15" x14ac:dyDescent="0.25">
      <c r="A19" s="27" t="s">
        <v>151</v>
      </c>
      <c r="B19" s="58">
        <v>1850</v>
      </c>
      <c r="C19" s="58">
        <v>1750</v>
      </c>
      <c r="D19" s="58">
        <v>1700</v>
      </c>
      <c r="F19" s="27" t="s">
        <v>152</v>
      </c>
      <c r="G19" s="58">
        <f>G17+G18</f>
        <v>4000</v>
      </c>
      <c r="H19" s="58">
        <f t="shared" ref="H19:I19" si="0">H17+H18</f>
        <v>4000</v>
      </c>
      <c r="I19" s="58">
        <f t="shared" si="0"/>
        <v>4000</v>
      </c>
    </row>
    <row r="20" spans="1:15" x14ac:dyDescent="0.25">
      <c r="F20" s="27" t="s">
        <v>153</v>
      </c>
      <c r="G20" s="93">
        <v>0.4</v>
      </c>
      <c r="H20" s="93">
        <v>0.4</v>
      </c>
      <c r="I20" s="93">
        <v>0.4</v>
      </c>
    </row>
    <row r="21" spans="1:15" x14ac:dyDescent="0.25">
      <c r="A21" s="198" t="s">
        <v>154</v>
      </c>
      <c r="B21" s="198"/>
      <c r="C21" s="198"/>
      <c r="D21" s="198"/>
      <c r="F21" s="196" t="s">
        <v>155</v>
      </c>
      <c r="G21" s="196"/>
      <c r="H21" s="196"/>
      <c r="I21" s="196"/>
    </row>
    <row r="22" spans="1:15" x14ac:dyDescent="0.25">
      <c r="A22" s="27" t="s">
        <v>156</v>
      </c>
      <c r="B22" s="58">
        <v>10000</v>
      </c>
      <c r="C22" s="58">
        <v>10000</v>
      </c>
      <c r="D22" s="58">
        <v>10000</v>
      </c>
      <c r="F22" s="27" t="s">
        <v>157</v>
      </c>
      <c r="G22" s="58">
        <v>2000</v>
      </c>
      <c r="H22" s="58">
        <v>2000</v>
      </c>
      <c r="I22" s="58">
        <v>2000</v>
      </c>
    </row>
    <row r="23" spans="1:15" x14ac:dyDescent="0.25">
      <c r="A23" s="14" t="s">
        <v>158</v>
      </c>
      <c r="B23" s="66">
        <v>7.4999999999999997E-2</v>
      </c>
      <c r="C23" s="66">
        <v>7.4999999999999997E-2</v>
      </c>
      <c r="D23" s="66">
        <v>7.4999999999999997E-2</v>
      </c>
      <c r="F23" s="196" t="s">
        <v>159</v>
      </c>
      <c r="G23" s="196"/>
      <c r="H23" s="196"/>
      <c r="I23" s="196"/>
      <c r="M23" s="64"/>
      <c r="N23" s="64"/>
      <c r="O23" s="64"/>
    </row>
    <row r="24" spans="1:15" x14ac:dyDescent="0.25">
      <c r="A24" s="27" t="s">
        <v>160</v>
      </c>
      <c r="B24" s="27">
        <v>0.22</v>
      </c>
      <c r="C24" s="27" t="s">
        <v>161</v>
      </c>
      <c r="D24" s="27">
        <v>0.16</v>
      </c>
      <c r="F24" s="27" t="s">
        <v>132</v>
      </c>
      <c r="G24" s="58">
        <v>80000</v>
      </c>
      <c r="H24" s="58">
        <v>80000</v>
      </c>
      <c r="I24" s="58">
        <v>80000</v>
      </c>
    </row>
    <row r="25" spans="1:15" x14ac:dyDescent="0.25">
      <c r="A25" s="14" t="s">
        <v>162</v>
      </c>
      <c r="B25" s="14">
        <v>0.14000000000000001</v>
      </c>
      <c r="C25" s="14">
        <v>0.14000000000000001</v>
      </c>
      <c r="D25" s="14">
        <v>0.14000000000000001</v>
      </c>
      <c r="F25" s="14" t="s">
        <v>134</v>
      </c>
      <c r="G25" s="61">
        <v>90000</v>
      </c>
      <c r="H25" s="61">
        <v>90000</v>
      </c>
      <c r="I25" s="61">
        <v>90000</v>
      </c>
    </row>
    <row r="26" spans="1:15" x14ac:dyDescent="0.25">
      <c r="A26" s="27" t="s">
        <v>163</v>
      </c>
      <c r="B26" s="27">
        <v>0.65500000000000003</v>
      </c>
      <c r="C26" s="27" t="s">
        <v>164</v>
      </c>
      <c r="D26" s="27">
        <v>0.56000000000000005</v>
      </c>
      <c r="F26" s="27" t="s">
        <v>137</v>
      </c>
      <c r="G26" s="58">
        <v>160000</v>
      </c>
      <c r="H26" s="58">
        <v>160000</v>
      </c>
      <c r="I26" s="58">
        <v>160000</v>
      </c>
    </row>
    <row r="27" spans="1:15" x14ac:dyDescent="0.25">
      <c r="A27" s="196" t="s">
        <v>165</v>
      </c>
      <c r="B27" s="196"/>
      <c r="C27" s="196"/>
      <c r="D27" s="196"/>
      <c r="F27" s="14" t="s">
        <v>140</v>
      </c>
      <c r="G27" s="61">
        <v>180000</v>
      </c>
      <c r="H27" s="61">
        <v>180000</v>
      </c>
      <c r="I27" s="61">
        <v>180000</v>
      </c>
    </row>
    <row r="28" spans="1:15" x14ac:dyDescent="0.25">
      <c r="A28" s="27" t="s">
        <v>166</v>
      </c>
      <c r="B28" s="93">
        <v>0.6</v>
      </c>
      <c r="C28" s="93">
        <v>0.6</v>
      </c>
      <c r="D28" s="93">
        <v>1</v>
      </c>
      <c r="F28" s="198" t="s">
        <v>167</v>
      </c>
      <c r="G28" s="198"/>
      <c r="H28" s="198"/>
      <c r="I28" s="198"/>
    </row>
    <row r="29" spans="1:15" x14ac:dyDescent="0.25">
      <c r="A29" s="94" t="s">
        <v>168</v>
      </c>
      <c r="B29" s="95">
        <v>0.5</v>
      </c>
      <c r="C29" s="95">
        <v>0.5</v>
      </c>
      <c r="D29" s="95">
        <v>0.5</v>
      </c>
      <c r="F29" s="196" t="s">
        <v>169</v>
      </c>
      <c r="G29" s="196"/>
      <c r="H29" s="196"/>
      <c r="I29" s="196"/>
    </row>
    <row r="30" spans="1:15" x14ac:dyDescent="0.25">
      <c r="A30" s="96" t="s">
        <v>170</v>
      </c>
      <c r="B30" s="93">
        <v>0.5</v>
      </c>
      <c r="C30" s="93">
        <v>0.5</v>
      </c>
      <c r="D30" s="93">
        <v>0.5</v>
      </c>
      <c r="F30" s="27" t="s">
        <v>171</v>
      </c>
      <c r="G30" s="58">
        <v>81300</v>
      </c>
      <c r="H30" s="58">
        <v>75900</v>
      </c>
      <c r="I30" s="58">
        <v>73600</v>
      </c>
    </row>
    <row r="31" spans="1:15" x14ac:dyDescent="0.25">
      <c r="A31" s="94" t="s">
        <v>172</v>
      </c>
      <c r="B31" s="95">
        <v>0.3</v>
      </c>
      <c r="C31" s="95">
        <v>0.3</v>
      </c>
      <c r="D31" s="95">
        <v>0.3</v>
      </c>
      <c r="F31" s="14" t="s">
        <v>173</v>
      </c>
      <c r="G31" s="61">
        <v>578150</v>
      </c>
      <c r="H31" s="61">
        <v>539900</v>
      </c>
      <c r="I31" s="61">
        <v>523600</v>
      </c>
    </row>
    <row r="32" spans="1:15" x14ac:dyDescent="0.25">
      <c r="A32" s="198" t="s">
        <v>174</v>
      </c>
      <c r="B32" s="198"/>
      <c r="C32" s="198"/>
      <c r="D32" s="198"/>
      <c r="F32" s="27" t="s">
        <v>175</v>
      </c>
      <c r="G32" s="58">
        <v>903350</v>
      </c>
      <c r="H32" s="58">
        <v>843500</v>
      </c>
      <c r="I32" s="58">
        <v>818000</v>
      </c>
    </row>
    <row r="33" spans="1:9" x14ac:dyDescent="0.25">
      <c r="A33" s="27" t="s">
        <v>176</v>
      </c>
      <c r="B33" s="93">
        <v>0.2</v>
      </c>
      <c r="C33" s="93">
        <v>0.2</v>
      </c>
      <c r="D33" s="93">
        <v>0.2</v>
      </c>
      <c r="F33" s="196" t="s">
        <v>19</v>
      </c>
      <c r="G33" s="196"/>
      <c r="H33" s="196"/>
      <c r="I33" s="196"/>
    </row>
    <row r="34" spans="1:9" x14ac:dyDescent="0.25">
      <c r="A34" s="199" t="s">
        <v>177</v>
      </c>
      <c r="B34" s="199"/>
      <c r="C34" s="199"/>
      <c r="D34" s="199"/>
      <c r="F34" s="27" t="s">
        <v>171</v>
      </c>
      <c r="G34" s="58">
        <v>63250</v>
      </c>
      <c r="H34" s="58">
        <v>59050</v>
      </c>
      <c r="I34" s="58">
        <v>57300</v>
      </c>
    </row>
    <row r="35" spans="1:9" x14ac:dyDescent="0.25">
      <c r="A35" s="27" t="s">
        <v>178</v>
      </c>
      <c r="B35" s="58">
        <v>182100</v>
      </c>
      <c r="C35" s="58">
        <v>170050</v>
      </c>
      <c r="D35" s="58">
        <v>164900</v>
      </c>
      <c r="F35" s="14" t="s">
        <v>173</v>
      </c>
      <c r="G35" s="61">
        <v>578150</v>
      </c>
      <c r="H35" s="61">
        <v>539900</v>
      </c>
      <c r="I35" s="61">
        <v>523600</v>
      </c>
    </row>
    <row r="36" spans="1:9" x14ac:dyDescent="0.25">
      <c r="A36" s="14" t="s">
        <v>179</v>
      </c>
      <c r="B36" s="61">
        <v>182100</v>
      </c>
      <c r="C36" s="61">
        <v>170050</v>
      </c>
      <c r="D36" s="61">
        <v>164900</v>
      </c>
      <c r="F36" s="27" t="s">
        <v>175</v>
      </c>
      <c r="G36" s="58">
        <v>831150</v>
      </c>
      <c r="H36" s="58">
        <v>776100</v>
      </c>
      <c r="I36" s="58">
        <v>752800</v>
      </c>
    </row>
    <row r="37" spans="1:9" x14ac:dyDescent="0.25">
      <c r="A37" s="27" t="s">
        <v>180</v>
      </c>
      <c r="B37" s="58">
        <v>232100</v>
      </c>
      <c r="C37" s="58">
        <v>220050</v>
      </c>
      <c r="D37" s="58">
        <v>214900</v>
      </c>
      <c r="F37" s="196" t="s">
        <v>109</v>
      </c>
      <c r="G37" s="196"/>
      <c r="H37" s="196"/>
      <c r="I37" s="196"/>
    </row>
    <row r="38" spans="1:9" x14ac:dyDescent="0.25">
      <c r="A38" s="199" t="s">
        <v>181</v>
      </c>
      <c r="B38" s="199"/>
      <c r="C38" s="199"/>
      <c r="D38" s="199"/>
      <c r="F38" s="27" t="s">
        <v>171</v>
      </c>
      <c r="G38" s="58">
        <v>126500</v>
      </c>
      <c r="H38" s="58">
        <v>118100</v>
      </c>
      <c r="I38" s="58">
        <v>114600</v>
      </c>
    </row>
    <row r="39" spans="1:9" x14ac:dyDescent="0.25">
      <c r="A39" s="27" t="s">
        <v>178</v>
      </c>
      <c r="B39" s="58">
        <v>364200</v>
      </c>
      <c r="C39" s="58">
        <v>340100</v>
      </c>
      <c r="D39" s="58">
        <v>329800</v>
      </c>
      <c r="F39" s="14" t="s">
        <v>173</v>
      </c>
      <c r="G39" s="61">
        <v>1156300</v>
      </c>
      <c r="H39" s="61">
        <v>1079800</v>
      </c>
      <c r="I39" s="61">
        <v>1047200</v>
      </c>
    </row>
    <row r="40" spans="1:9" x14ac:dyDescent="0.25">
      <c r="A40" s="14" t="s">
        <v>179</v>
      </c>
      <c r="B40" s="61">
        <v>364200</v>
      </c>
      <c r="C40" s="61">
        <v>340100</v>
      </c>
      <c r="D40" s="61">
        <v>329800</v>
      </c>
      <c r="F40" s="27" t="s">
        <v>175</v>
      </c>
      <c r="G40" s="58">
        <v>1662300</v>
      </c>
      <c r="H40" s="58">
        <v>1552200</v>
      </c>
      <c r="I40" s="58">
        <v>1505600</v>
      </c>
    </row>
    <row r="41" spans="1:9" ht="15.75" thickBot="1" x14ac:dyDescent="0.3">
      <c r="A41" s="62" t="s">
        <v>180</v>
      </c>
      <c r="B41" s="63">
        <v>464200</v>
      </c>
      <c r="C41" s="63">
        <v>440100</v>
      </c>
      <c r="D41" s="63">
        <v>429800</v>
      </c>
      <c r="F41" s="196" t="s">
        <v>182</v>
      </c>
      <c r="G41" s="196"/>
      <c r="H41" s="196"/>
      <c r="I41" s="196"/>
    </row>
    <row r="42" spans="1:9" x14ac:dyDescent="0.25">
      <c r="F42" s="27" t="s">
        <v>171</v>
      </c>
      <c r="G42" s="58">
        <v>28400</v>
      </c>
      <c r="H42" s="58">
        <v>26500</v>
      </c>
      <c r="I42" s="58">
        <v>25700</v>
      </c>
    </row>
    <row r="43" spans="1:9" x14ac:dyDescent="0.25">
      <c r="F43" s="14" t="s">
        <v>173</v>
      </c>
      <c r="G43" s="61">
        <v>94600</v>
      </c>
      <c r="H43" s="61">
        <v>88300</v>
      </c>
      <c r="I43" s="61">
        <v>85650</v>
      </c>
    </row>
    <row r="44" spans="1:9" x14ac:dyDescent="0.25">
      <c r="F44" s="27" t="s">
        <v>175</v>
      </c>
      <c r="G44" s="58">
        <v>208200</v>
      </c>
      <c r="H44" s="58">
        <v>194300</v>
      </c>
      <c r="I44" s="58">
        <v>188450</v>
      </c>
    </row>
    <row r="45" spans="1:9" x14ac:dyDescent="0.25">
      <c r="B45" s="59"/>
      <c r="C45" s="59"/>
      <c r="D45" s="59"/>
      <c r="F45" s="198" t="s">
        <v>183</v>
      </c>
      <c r="G45" s="198"/>
      <c r="H45" s="198"/>
      <c r="I45" s="198"/>
    </row>
    <row r="46" spans="1:9" x14ac:dyDescent="0.25">
      <c r="B46" s="59"/>
      <c r="C46" s="59"/>
      <c r="D46" s="59"/>
      <c r="F46" s="27" t="s">
        <v>184</v>
      </c>
      <c r="G46" s="58">
        <v>1250</v>
      </c>
      <c r="H46" s="58">
        <v>1150</v>
      </c>
      <c r="I46" s="58">
        <v>1100</v>
      </c>
    </row>
    <row r="47" spans="1:9" ht="15.75" thickBot="1" x14ac:dyDescent="0.3">
      <c r="B47" s="59"/>
      <c r="C47" s="59"/>
      <c r="D47" s="59"/>
      <c r="F47" s="97" t="s">
        <v>185</v>
      </c>
      <c r="G47" s="98">
        <v>2500</v>
      </c>
      <c r="H47" s="98">
        <v>2300</v>
      </c>
      <c r="I47" s="98">
        <v>2200</v>
      </c>
    </row>
    <row r="60" spans="7:9" x14ac:dyDescent="0.25">
      <c r="G60" s="92"/>
    </row>
    <row r="64" spans="7:9" x14ac:dyDescent="0.25">
      <c r="I64" s="95"/>
    </row>
  </sheetData>
  <mergeCells count="20">
    <mergeCell ref="A2:D2"/>
    <mergeCell ref="A8:D8"/>
    <mergeCell ref="A14:D14"/>
    <mergeCell ref="A21:D21"/>
    <mergeCell ref="A27:D27"/>
    <mergeCell ref="A34:D34"/>
    <mergeCell ref="A38:D38"/>
    <mergeCell ref="F4:I4"/>
    <mergeCell ref="F8:I8"/>
    <mergeCell ref="F29:I29"/>
    <mergeCell ref="A32:D32"/>
    <mergeCell ref="F15:I15"/>
    <mergeCell ref="F23:I23"/>
    <mergeCell ref="F16:I16"/>
    <mergeCell ref="F21:I21"/>
    <mergeCell ref="F45:I45"/>
    <mergeCell ref="F41:I41"/>
    <mergeCell ref="F37:I37"/>
    <mergeCell ref="F33:I33"/>
    <mergeCell ref="F28:I28"/>
  </mergeCells>
  <printOptions horizontalCentered="1"/>
  <pageMargins left="0.5" right="0.5" top="1" bottom="1" header="0.4" footer="0.4"/>
  <pageSetup scale="94" fitToWidth="2" orientation="portrait" r:id="rId1"/>
  <headerFooter scaleWithDoc="0">
    <oddHeader>&amp;L&amp;"System Font,Regular"&amp;10&amp;K000000&amp;G&amp;C&amp;"Calibri,Bold"&amp;10&amp;K427A73CRUNCHING NUMBER$&amp;"Calibri (Body),Regular"&amp;9&amp;K427A73
&amp;"Calibri,Bold"&amp;11&amp;A&amp;R&amp;"Calibri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(Body),Regular"&amp;9&amp;K015796&amp;P&amp;R&amp;"Calibri (Body),Regular"&amp;9&amp;G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4C66C-FD71-4A2F-B622-DBB9F4885FCF}">
  <sheetPr>
    <pageSetUpPr fitToPage="1"/>
  </sheetPr>
  <dimension ref="A1:P54"/>
  <sheetViews>
    <sheetView view="pageLayout" zoomScaleNormal="100" workbookViewId="0">
      <selection activeCell="G24" sqref="G24"/>
    </sheetView>
  </sheetViews>
  <sheetFormatPr defaultColWidth="8.85546875" defaultRowHeight="15" x14ac:dyDescent="0.25"/>
  <cols>
    <col min="1" max="1" width="33.7109375" style="14" customWidth="1"/>
    <col min="2" max="2" width="12" style="14" customWidth="1"/>
    <col min="3" max="3" width="12" style="64" customWidth="1"/>
    <col min="4" max="4" width="12" style="14" customWidth="1"/>
    <col min="5" max="5" width="4.28515625" style="14" customWidth="1"/>
    <col min="6" max="17" width="13.140625" style="14" customWidth="1"/>
    <col min="18" max="16384" width="8.85546875" style="14"/>
  </cols>
  <sheetData>
    <row r="1" spans="1:16" ht="29.25" customHeight="1" x14ac:dyDescent="0.25">
      <c r="A1" s="147"/>
      <c r="B1" s="147">
        <v>2023</v>
      </c>
      <c r="C1" s="147">
        <v>2022</v>
      </c>
      <c r="D1" s="147">
        <v>2021</v>
      </c>
      <c r="F1" s="200" t="s">
        <v>186</v>
      </c>
      <c r="G1" s="200"/>
      <c r="H1" s="200"/>
      <c r="J1" s="200" t="s">
        <v>187</v>
      </c>
      <c r="K1" s="200"/>
      <c r="L1" s="200"/>
      <c r="N1" s="200" t="s">
        <v>188</v>
      </c>
      <c r="O1" s="200"/>
      <c r="P1" s="200"/>
    </row>
    <row r="2" spans="1:16" x14ac:dyDescent="0.25">
      <c r="C2" s="59"/>
      <c r="F2" s="69"/>
      <c r="G2" s="198" t="s">
        <v>189</v>
      </c>
      <c r="H2" s="198"/>
      <c r="J2" s="69"/>
      <c r="K2" s="198" t="s">
        <v>190</v>
      </c>
      <c r="L2" s="198"/>
      <c r="N2" s="69"/>
      <c r="O2" s="198" t="s">
        <v>190</v>
      </c>
      <c r="P2" s="198"/>
    </row>
    <row r="3" spans="1:16" ht="32.1" customHeight="1" x14ac:dyDescent="0.25">
      <c r="A3" s="198" t="s">
        <v>191</v>
      </c>
      <c r="B3" s="198"/>
      <c r="C3" s="198"/>
      <c r="D3" s="198"/>
      <c r="F3" s="70" t="s">
        <v>192</v>
      </c>
      <c r="G3" s="71" t="s">
        <v>103</v>
      </c>
      <c r="H3" s="72" t="s">
        <v>193</v>
      </c>
      <c r="J3" s="70" t="s">
        <v>192</v>
      </c>
      <c r="K3" s="71" t="s">
        <v>103</v>
      </c>
      <c r="L3" s="72" t="s">
        <v>193</v>
      </c>
      <c r="N3" s="70" t="s">
        <v>192</v>
      </c>
      <c r="O3" s="71" t="s">
        <v>103</v>
      </c>
      <c r="P3" s="72" t="s">
        <v>193</v>
      </c>
    </row>
    <row r="4" spans="1:16" x14ac:dyDescent="0.25">
      <c r="A4" s="27" t="s">
        <v>194</v>
      </c>
      <c r="B4" s="58">
        <v>3000</v>
      </c>
      <c r="C4" s="58">
        <v>3000</v>
      </c>
      <c r="D4" s="58">
        <v>8000</v>
      </c>
      <c r="F4" s="73">
        <v>0.35</v>
      </c>
      <c r="G4" s="74">
        <v>0</v>
      </c>
      <c r="H4" s="75">
        <v>15000</v>
      </c>
      <c r="J4" s="73">
        <v>0.5</v>
      </c>
      <c r="K4" s="74">
        <v>0</v>
      </c>
      <c r="L4" s="75">
        <v>125000</v>
      </c>
      <c r="N4" s="60">
        <v>0.24</v>
      </c>
      <c r="O4" s="76">
        <f>L29+1</f>
        <v>175001</v>
      </c>
      <c r="P4" s="58">
        <v>177000</v>
      </c>
    </row>
    <row r="5" spans="1:16" x14ac:dyDescent="0.25">
      <c r="A5" s="14" t="s">
        <v>195</v>
      </c>
      <c r="B5" s="59">
        <v>6000</v>
      </c>
      <c r="C5" s="59">
        <v>6000</v>
      </c>
      <c r="D5" s="59">
        <v>16000</v>
      </c>
      <c r="F5" s="60">
        <v>0.34</v>
      </c>
      <c r="G5" s="76">
        <f t="shared" ref="G5:G19" si="0">H4+1</f>
        <v>15001</v>
      </c>
      <c r="H5" s="58">
        <v>17000</v>
      </c>
      <c r="J5" s="60">
        <v>0.49</v>
      </c>
      <c r="K5" s="76">
        <f>L4+1</f>
        <v>125001</v>
      </c>
      <c r="L5" s="58">
        <v>127000</v>
      </c>
      <c r="N5" s="77">
        <v>0.23</v>
      </c>
      <c r="O5" s="78">
        <f t="shared" ref="O5:O28" si="1">P4+1</f>
        <v>177001</v>
      </c>
      <c r="P5" s="61">
        <v>179000</v>
      </c>
    </row>
    <row r="6" spans="1:16" x14ac:dyDescent="0.25">
      <c r="A6" s="196" t="s">
        <v>196</v>
      </c>
      <c r="B6" s="196"/>
      <c r="C6" s="196"/>
      <c r="D6" s="196"/>
      <c r="F6" s="77">
        <v>0.33</v>
      </c>
      <c r="G6" s="78">
        <f t="shared" si="0"/>
        <v>17001</v>
      </c>
      <c r="H6" s="61">
        <v>19000</v>
      </c>
      <c r="J6" s="77">
        <v>0.48</v>
      </c>
      <c r="K6" s="78">
        <f t="shared" ref="K6:K29" si="2">L5+1</f>
        <v>127001</v>
      </c>
      <c r="L6" s="61">
        <v>129000</v>
      </c>
      <c r="N6" s="60">
        <v>0.22</v>
      </c>
      <c r="O6" s="76">
        <f t="shared" si="1"/>
        <v>179001</v>
      </c>
      <c r="P6" s="58">
        <v>181000</v>
      </c>
    </row>
    <row r="7" spans="1:16" ht="15.95" customHeight="1" x14ac:dyDescent="0.25">
      <c r="A7" s="27" t="s">
        <v>197</v>
      </c>
      <c r="B7" s="58">
        <v>15950</v>
      </c>
      <c r="C7" s="58">
        <v>14890</v>
      </c>
      <c r="D7" s="58">
        <v>14440</v>
      </c>
      <c r="F7" s="60">
        <v>0.32</v>
      </c>
      <c r="G7" s="76">
        <f t="shared" si="0"/>
        <v>19001</v>
      </c>
      <c r="H7" s="58">
        <v>21000</v>
      </c>
      <c r="J7" s="60">
        <v>0.47</v>
      </c>
      <c r="K7" s="76">
        <f t="shared" si="2"/>
        <v>129001</v>
      </c>
      <c r="L7" s="58">
        <v>131000</v>
      </c>
      <c r="N7" s="77">
        <v>0.21</v>
      </c>
      <c r="O7" s="78">
        <f t="shared" si="1"/>
        <v>181001</v>
      </c>
      <c r="P7" s="61">
        <v>183000</v>
      </c>
    </row>
    <row r="8" spans="1:16" x14ac:dyDescent="0.25">
      <c r="A8" s="14" t="s">
        <v>198</v>
      </c>
      <c r="B8" s="59">
        <v>239230</v>
      </c>
      <c r="C8" s="59">
        <v>223410</v>
      </c>
      <c r="D8" s="59">
        <v>216660</v>
      </c>
      <c r="F8" s="77">
        <v>0.31</v>
      </c>
      <c r="G8" s="78">
        <f t="shared" si="0"/>
        <v>21001</v>
      </c>
      <c r="H8" s="61">
        <v>23000</v>
      </c>
      <c r="J8" s="77">
        <v>0.46</v>
      </c>
      <c r="K8" s="78">
        <f t="shared" si="2"/>
        <v>131001</v>
      </c>
      <c r="L8" s="61">
        <v>133000</v>
      </c>
      <c r="N8" s="73">
        <v>0.2</v>
      </c>
      <c r="O8" s="79">
        <f t="shared" si="1"/>
        <v>183001</v>
      </c>
      <c r="P8" s="75">
        <v>400000</v>
      </c>
    </row>
    <row r="9" spans="1:16" x14ac:dyDescent="0.25">
      <c r="A9" s="27" t="s">
        <v>199</v>
      </c>
      <c r="B9" s="58">
        <v>279230</v>
      </c>
      <c r="C9" s="58">
        <v>263410</v>
      </c>
      <c r="D9" s="58">
        <v>256660</v>
      </c>
      <c r="F9" s="73">
        <v>0.3</v>
      </c>
      <c r="G9" s="79">
        <f t="shared" si="0"/>
        <v>23001</v>
      </c>
      <c r="H9" s="75">
        <v>25000</v>
      </c>
      <c r="J9" s="60">
        <v>0.45</v>
      </c>
      <c r="K9" s="76">
        <f t="shared" si="2"/>
        <v>133001</v>
      </c>
      <c r="L9" s="58">
        <v>135000</v>
      </c>
      <c r="N9" s="77">
        <v>0.19</v>
      </c>
      <c r="O9" s="78">
        <f t="shared" si="1"/>
        <v>400001</v>
      </c>
      <c r="P9" s="61">
        <v>402000</v>
      </c>
    </row>
    <row r="10" spans="1:16" x14ac:dyDescent="0.25">
      <c r="A10" s="196" t="s">
        <v>200</v>
      </c>
      <c r="B10" s="196"/>
      <c r="C10" s="196"/>
      <c r="D10" s="196"/>
      <c r="F10" s="77">
        <v>0.28999999999999998</v>
      </c>
      <c r="G10" s="78">
        <f t="shared" si="0"/>
        <v>25001</v>
      </c>
      <c r="H10" s="61">
        <v>27000</v>
      </c>
      <c r="J10" s="77">
        <v>0.44</v>
      </c>
      <c r="K10" s="78">
        <f t="shared" si="2"/>
        <v>135001</v>
      </c>
      <c r="L10" s="61">
        <v>137000</v>
      </c>
      <c r="N10" s="60">
        <v>0.18</v>
      </c>
      <c r="O10" s="76">
        <f t="shared" si="1"/>
        <v>402001</v>
      </c>
      <c r="P10" s="58">
        <v>404000</v>
      </c>
    </row>
    <row r="11" spans="1:16" x14ac:dyDescent="0.25">
      <c r="A11" s="27" t="s">
        <v>201</v>
      </c>
      <c r="B11" s="58">
        <v>2000</v>
      </c>
      <c r="C11" s="58">
        <v>2000</v>
      </c>
      <c r="D11" s="58">
        <v>2000</v>
      </c>
      <c r="F11" s="60">
        <v>0.28000000000000003</v>
      </c>
      <c r="G11" s="76">
        <f t="shared" si="0"/>
        <v>27001</v>
      </c>
      <c r="H11" s="58">
        <v>29000</v>
      </c>
      <c r="J11" s="60">
        <v>0.43</v>
      </c>
      <c r="K11" s="76">
        <f t="shared" si="2"/>
        <v>137001</v>
      </c>
      <c r="L11" s="58">
        <v>139000</v>
      </c>
      <c r="N11" s="77">
        <v>0.17</v>
      </c>
      <c r="O11" s="78">
        <f t="shared" si="1"/>
        <v>404001</v>
      </c>
      <c r="P11" s="61">
        <v>406000</v>
      </c>
    </row>
    <row r="12" spans="1:16" x14ac:dyDescent="0.25">
      <c r="A12" s="14" t="s">
        <v>202</v>
      </c>
      <c r="B12" s="59">
        <v>0</v>
      </c>
      <c r="C12" s="59">
        <v>0</v>
      </c>
      <c r="D12" s="59">
        <v>1000</v>
      </c>
      <c r="F12" s="77">
        <v>0.27</v>
      </c>
      <c r="G12" s="78">
        <f t="shared" si="0"/>
        <v>29001</v>
      </c>
      <c r="H12" s="61">
        <v>31000</v>
      </c>
      <c r="J12" s="77">
        <v>0.42</v>
      </c>
      <c r="K12" s="78">
        <f t="shared" si="2"/>
        <v>139001</v>
      </c>
      <c r="L12" s="61">
        <v>141000</v>
      </c>
      <c r="N12" s="60">
        <v>0.16</v>
      </c>
      <c r="O12" s="76">
        <f t="shared" si="1"/>
        <v>406001</v>
      </c>
      <c r="P12" s="58">
        <v>408000</v>
      </c>
    </row>
    <row r="13" spans="1:16" x14ac:dyDescent="0.25">
      <c r="A13" s="27" t="s">
        <v>203</v>
      </c>
      <c r="B13" s="58">
        <v>0</v>
      </c>
      <c r="C13" s="58">
        <v>0</v>
      </c>
      <c r="D13" s="58">
        <v>1600</v>
      </c>
      <c r="F13" s="60">
        <v>0.26</v>
      </c>
      <c r="G13" s="76">
        <f t="shared" si="0"/>
        <v>31001</v>
      </c>
      <c r="H13" s="58">
        <v>33000</v>
      </c>
      <c r="J13" s="60">
        <v>0.41</v>
      </c>
      <c r="K13" s="76">
        <f t="shared" si="2"/>
        <v>141001</v>
      </c>
      <c r="L13" s="58">
        <v>143000</v>
      </c>
      <c r="N13" s="77">
        <v>0.15</v>
      </c>
      <c r="O13" s="78">
        <f t="shared" si="1"/>
        <v>408001</v>
      </c>
      <c r="P13" s="61">
        <v>410000</v>
      </c>
    </row>
    <row r="14" spans="1:16" x14ac:dyDescent="0.25">
      <c r="A14" s="14" t="s">
        <v>153</v>
      </c>
      <c r="B14" s="39">
        <v>1600</v>
      </c>
      <c r="C14" s="39">
        <v>1500</v>
      </c>
      <c r="D14" s="43" t="s">
        <v>204</v>
      </c>
      <c r="F14" s="73">
        <v>0.25</v>
      </c>
      <c r="G14" s="79">
        <f t="shared" si="0"/>
        <v>33001</v>
      </c>
      <c r="H14" s="75">
        <v>35000</v>
      </c>
      <c r="J14" s="73">
        <v>0.4</v>
      </c>
      <c r="K14" s="79">
        <f t="shared" si="2"/>
        <v>143001</v>
      </c>
      <c r="L14" s="75">
        <v>145000</v>
      </c>
      <c r="N14" s="60">
        <v>0.14000000000000001</v>
      </c>
      <c r="O14" s="76">
        <f t="shared" si="1"/>
        <v>410001</v>
      </c>
      <c r="P14" s="58">
        <v>412000</v>
      </c>
    </row>
    <row r="15" spans="1:16" x14ac:dyDescent="0.25">
      <c r="A15" s="199" t="s">
        <v>205</v>
      </c>
      <c r="B15" s="199"/>
      <c r="C15" s="199"/>
      <c r="D15" s="199"/>
      <c r="F15" s="77">
        <v>0.24</v>
      </c>
      <c r="G15" s="78">
        <f t="shared" si="0"/>
        <v>35001</v>
      </c>
      <c r="H15" s="61">
        <v>37000</v>
      </c>
      <c r="J15" s="77">
        <v>0.39</v>
      </c>
      <c r="K15" s="78">
        <f t="shared" si="2"/>
        <v>145001</v>
      </c>
      <c r="L15" s="61">
        <v>147000</v>
      </c>
      <c r="N15" s="77">
        <v>0.13</v>
      </c>
      <c r="O15" s="78">
        <f t="shared" si="1"/>
        <v>412001</v>
      </c>
      <c r="P15" s="61">
        <v>414000</v>
      </c>
    </row>
    <row r="16" spans="1:16" x14ac:dyDescent="0.25">
      <c r="A16" s="27" t="s">
        <v>206</v>
      </c>
      <c r="B16" s="58">
        <v>200000</v>
      </c>
      <c r="C16" s="58">
        <v>200000</v>
      </c>
      <c r="D16" s="58">
        <v>200000</v>
      </c>
      <c r="F16" s="60">
        <v>0.23</v>
      </c>
      <c r="G16" s="76">
        <f t="shared" si="0"/>
        <v>37001</v>
      </c>
      <c r="H16" s="58">
        <v>39000</v>
      </c>
      <c r="J16" s="60">
        <v>0.38</v>
      </c>
      <c r="K16" s="76">
        <f t="shared" si="2"/>
        <v>147001</v>
      </c>
      <c r="L16" s="58">
        <v>149000</v>
      </c>
      <c r="N16" s="60">
        <v>0.12</v>
      </c>
      <c r="O16" s="76">
        <f t="shared" si="1"/>
        <v>414001</v>
      </c>
      <c r="P16" s="58">
        <v>416000</v>
      </c>
    </row>
    <row r="17" spans="1:16" x14ac:dyDescent="0.25">
      <c r="A17" s="14" t="s">
        <v>207</v>
      </c>
      <c r="B17" s="59">
        <v>400000</v>
      </c>
      <c r="C17" s="59">
        <v>400000</v>
      </c>
      <c r="D17" s="59">
        <v>400000</v>
      </c>
      <c r="F17" s="77">
        <v>0.22</v>
      </c>
      <c r="G17" s="78">
        <f t="shared" si="0"/>
        <v>39001</v>
      </c>
      <c r="H17" s="61">
        <v>41000</v>
      </c>
      <c r="J17" s="77">
        <v>0.37</v>
      </c>
      <c r="K17" s="78">
        <f t="shared" si="2"/>
        <v>149001</v>
      </c>
      <c r="L17" s="61">
        <v>151000</v>
      </c>
      <c r="N17" s="77">
        <v>0.11</v>
      </c>
      <c r="O17" s="78">
        <f t="shared" si="1"/>
        <v>416001</v>
      </c>
      <c r="P17" s="61">
        <v>418000</v>
      </c>
    </row>
    <row r="18" spans="1:16" x14ac:dyDescent="0.25">
      <c r="A18" s="199" t="s">
        <v>208</v>
      </c>
      <c r="B18" s="199"/>
      <c r="C18" s="199"/>
      <c r="D18" s="199"/>
      <c r="F18" s="60">
        <v>0.21</v>
      </c>
      <c r="G18" s="76">
        <f t="shared" si="0"/>
        <v>41001</v>
      </c>
      <c r="H18" s="58">
        <v>43000</v>
      </c>
      <c r="J18" s="60">
        <v>0.36</v>
      </c>
      <c r="K18" s="76">
        <f t="shared" si="2"/>
        <v>151001</v>
      </c>
      <c r="L18" s="58">
        <v>153000</v>
      </c>
      <c r="N18" s="73">
        <v>0.1</v>
      </c>
      <c r="O18" s="79">
        <f t="shared" si="1"/>
        <v>418001</v>
      </c>
      <c r="P18" s="75">
        <v>420000</v>
      </c>
    </row>
    <row r="19" spans="1:16" ht="15.75" thickBot="1" x14ac:dyDescent="0.3">
      <c r="A19" s="27" t="s">
        <v>209</v>
      </c>
      <c r="B19" s="48" t="s">
        <v>210</v>
      </c>
      <c r="C19" s="48" t="s">
        <v>210</v>
      </c>
      <c r="D19" s="58">
        <v>75000</v>
      </c>
      <c r="F19" s="82">
        <v>0.2</v>
      </c>
      <c r="G19" s="83">
        <f t="shared" si="0"/>
        <v>43001</v>
      </c>
      <c r="H19" s="84" t="s">
        <v>211</v>
      </c>
      <c r="J19" s="77">
        <v>0.35</v>
      </c>
      <c r="K19" s="78">
        <f t="shared" si="2"/>
        <v>153001</v>
      </c>
      <c r="L19" s="61">
        <v>155000</v>
      </c>
      <c r="N19" s="77">
        <v>0.09</v>
      </c>
      <c r="O19" s="78">
        <f t="shared" si="1"/>
        <v>420001</v>
      </c>
      <c r="P19" s="61">
        <v>422000</v>
      </c>
    </row>
    <row r="20" spans="1:16" x14ac:dyDescent="0.25">
      <c r="A20" s="14" t="s">
        <v>212</v>
      </c>
      <c r="B20" s="49" t="s">
        <v>210</v>
      </c>
      <c r="C20" s="49" t="s">
        <v>210</v>
      </c>
      <c r="D20" s="59">
        <v>112500</v>
      </c>
      <c r="F20" s="77"/>
      <c r="G20" s="78"/>
      <c r="H20" s="61"/>
      <c r="J20" s="60">
        <v>0.34</v>
      </c>
      <c r="K20" s="76">
        <f t="shared" si="2"/>
        <v>155001</v>
      </c>
      <c r="L20" s="58">
        <v>157000</v>
      </c>
      <c r="N20" s="60">
        <v>0.08</v>
      </c>
      <c r="O20" s="76">
        <f t="shared" si="1"/>
        <v>422001</v>
      </c>
      <c r="P20" s="58">
        <v>424000</v>
      </c>
    </row>
    <row r="21" spans="1:16" x14ac:dyDescent="0.25">
      <c r="A21" s="27" t="s">
        <v>207</v>
      </c>
      <c r="B21" s="48" t="s">
        <v>210</v>
      </c>
      <c r="C21" s="48" t="s">
        <v>210</v>
      </c>
      <c r="D21" s="58">
        <v>150000</v>
      </c>
      <c r="F21" s="77"/>
      <c r="G21" s="78"/>
      <c r="H21" s="61"/>
      <c r="J21" s="77">
        <v>0.33</v>
      </c>
      <c r="K21" s="78">
        <f t="shared" si="2"/>
        <v>157001</v>
      </c>
      <c r="L21" s="61">
        <v>159000</v>
      </c>
      <c r="N21" s="77">
        <v>7.0000000000000007E-2</v>
      </c>
      <c r="O21" s="78">
        <f t="shared" si="1"/>
        <v>424001</v>
      </c>
      <c r="P21" s="61">
        <v>426000</v>
      </c>
    </row>
    <row r="22" spans="1:16" x14ac:dyDescent="0.25">
      <c r="A22" s="196" t="s">
        <v>213</v>
      </c>
      <c r="B22" s="196"/>
      <c r="C22" s="196"/>
      <c r="D22" s="196"/>
      <c r="F22" s="77"/>
      <c r="G22" s="78"/>
      <c r="H22" s="61"/>
      <c r="J22" s="60">
        <v>0.32</v>
      </c>
      <c r="K22" s="76">
        <f t="shared" si="2"/>
        <v>159001</v>
      </c>
      <c r="L22" s="58">
        <v>161000</v>
      </c>
      <c r="N22" s="60">
        <v>0.06</v>
      </c>
      <c r="O22" s="76">
        <f t="shared" si="1"/>
        <v>426001</v>
      </c>
      <c r="P22" s="58">
        <v>428000</v>
      </c>
    </row>
    <row r="23" spans="1:16" x14ac:dyDescent="0.25">
      <c r="A23" s="27" t="s">
        <v>214</v>
      </c>
      <c r="B23" s="58">
        <v>500</v>
      </c>
      <c r="C23" s="58">
        <v>500</v>
      </c>
      <c r="D23" s="58">
        <v>500</v>
      </c>
      <c r="F23" s="77"/>
      <c r="G23" s="78"/>
      <c r="H23" s="61"/>
      <c r="J23" s="77">
        <v>0.31</v>
      </c>
      <c r="K23" s="78">
        <f t="shared" si="2"/>
        <v>161001</v>
      </c>
      <c r="L23" s="61">
        <v>163000</v>
      </c>
      <c r="N23" s="77">
        <v>0.05</v>
      </c>
      <c r="O23" s="78">
        <f t="shared" si="1"/>
        <v>428001</v>
      </c>
      <c r="P23" s="61">
        <v>430000</v>
      </c>
    </row>
    <row r="24" spans="1:16" ht="15.75" thickBot="1" x14ac:dyDescent="0.3">
      <c r="A24" s="192" t="s">
        <v>575</v>
      </c>
      <c r="B24" s="193">
        <v>4700</v>
      </c>
      <c r="C24" s="193">
        <v>4400</v>
      </c>
      <c r="D24" s="193">
        <v>4300</v>
      </c>
      <c r="F24" s="85"/>
      <c r="G24" s="86"/>
      <c r="H24" s="87"/>
      <c r="J24" s="73">
        <v>0.3</v>
      </c>
      <c r="K24" s="79">
        <f t="shared" si="2"/>
        <v>163001</v>
      </c>
      <c r="L24" s="75">
        <v>165000</v>
      </c>
      <c r="N24" s="60">
        <v>0.04</v>
      </c>
      <c r="O24" s="76">
        <f t="shared" si="1"/>
        <v>430001</v>
      </c>
      <c r="P24" s="58">
        <v>432000</v>
      </c>
    </row>
    <row r="25" spans="1:16" ht="15" customHeight="1" x14ac:dyDescent="0.25">
      <c r="C25" s="59"/>
      <c r="F25" s="77"/>
      <c r="G25" s="78"/>
      <c r="H25" s="61"/>
      <c r="J25" s="77">
        <v>0.28999999999999998</v>
      </c>
      <c r="K25" s="78">
        <f t="shared" si="2"/>
        <v>165001</v>
      </c>
      <c r="L25" s="61">
        <v>167000</v>
      </c>
      <c r="N25" s="77">
        <v>0.03</v>
      </c>
      <c r="O25" s="78">
        <f t="shared" si="1"/>
        <v>432001</v>
      </c>
      <c r="P25" s="61">
        <v>434000</v>
      </c>
    </row>
    <row r="26" spans="1:16" x14ac:dyDescent="0.25">
      <c r="C26" s="59"/>
      <c r="F26" s="77"/>
      <c r="G26" s="78"/>
      <c r="H26" s="61"/>
      <c r="J26" s="60">
        <v>0.28000000000000003</v>
      </c>
      <c r="K26" s="76">
        <f t="shared" si="2"/>
        <v>167001</v>
      </c>
      <c r="L26" s="58">
        <v>169000</v>
      </c>
      <c r="N26" s="60">
        <v>0.02</v>
      </c>
      <c r="O26" s="76">
        <f t="shared" si="1"/>
        <v>434001</v>
      </c>
      <c r="P26" s="58">
        <v>436000</v>
      </c>
    </row>
    <row r="27" spans="1:16" x14ac:dyDescent="0.25">
      <c r="C27" s="59"/>
      <c r="F27" s="77"/>
      <c r="G27" s="78"/>
      <c r="H27" s="61"/>
      <c r="J27" s="77">
        <v>0.27</v>
      </c>
      <c r="K27" s="78">
        <f t="shared" si="2"/>
        <v>169001</v>
      </c>
      <c r="L27" s="61">
        <v>171000</v>
      </c>
      <c r="N27" s="77">
        <v>0.01</v>
      </c>
      <c r="O27" s="78">
        <f t="shared" si="1"/>
        <v>436001</v>
      </c>
      <c r="P27" s="61">
        <v>438000</v>
      </c>
    </row>
    <row r="28" spans="1:16" ht="15.75" thickBot="1" x14ac:dyDescent="0.3">
      <c r="C28" s="59"/>
      <c r="F28" s="77"/>
      <c r="G28" s="78"/>
      <c r="H28" s="61"/>
      <c r="J28" s="60">
        <v>0.26</v>
      </c>
      <c r="K28" s="76">
        <f t="shared" si="2"/>
        <v>171001</v>
      </c>
      <c r="L28" s="58">
        <v>173000</v>
      </c>
      <c r="N28" s="82">
        <v>0</v>
      </c>
      <c r="O28" s="83">
        <f t="shared" si="1"/>
        <v>438001</v>
      </c>
      <c r="P28" s="84"/>
    </row>
    <row r="29" spans="1:16" ht="15.75" thickBot="1" x14ac:dyDescent="0.3">
      <c r="C29" s="59"/>
      <c r="F29" s="77"/>
      <c r="G29" s="78"/>
      <c r="H29" s="61"/>
      <c r="J29" s="88">
        <v>0.25</v>
      </c>
      <c r="K29" s="89">
        <f t="shared" si="2"/>
        <v>173001</v>
      </c>
      <c r="L29" s="90">
        <v>175000</v>
      </c>
    </row>
    <row r="30" spans="1:16" x14ac:dyDescent="0.25">
      <c r="F30" s="77"/>
      <c r="G30" s="78"/>
      <c r="H30" s="61"/>
    </row>
    <row r="31" spans="1:16" x14ac:dyDescent="0.25">
      <c r="F31" s="77"/>
      <c r="G31" s="78"/>
      <c r="H31" s="61"/>
    </row>
    <row r="32" spans="1:16" x14ac:dyDescent="0.25">
      <c r="F32" s="77"/>
      <c r="G32" s="78"/>
      <c r="H32" s="61"/>
    </row>
    <row r="33" spans="6:8" x14ac:dyDescent="0.25">
      <c r="F33" s="77"/>
      <c r="G33" s="78"/>
      <c r="H33" s="61"/>
    </row>
    <row r="34" spans="6:8" x14ac:dyDescent="0.25">
      <c r="F34" s="85"/>
      <c r="G34" s="86"/>
      <c r="H34" s="87"/>
    </row>
    <row r="35" spans="6:8" x14ac:dyDescent="0.25">
      <c r="F35" s="77"/>
      <c r="G35" s="78"/>
      <c r="H35" s="61"/>
    </row>
    <row r="36" spans="6:8" x14ac:dyDescent="0.25">
      <c r="F36" s="77"/>
      <c r="G36" s="78"/>
      <c r="H36" s="61"/>
    </row>
    <row r="37" spans="6:8" x14ac:dyDescent="0.25">
      <c r="F37" s="77"/>
      <c r="G37" s="78"/>
      <c r="H37" s="61"/>
    </row>
    <row r="38" spans="6:8" x14ac:dyDescent="0.25">
      <c r="F38" s="77"/>
      <c r="G38" s="78"/>
      <c r="H38" s="61"/>
    </row>
    <row r="39" spans="6:8" x14ac:dyDescent="0.25">
      <c r="F39" s="77"/>
      <c r="G39" s="78"/>
      <c r="H39" s="61"/>
    </row>
    <row r="40" spans="6:8" x14ac:dyDescent="0.25">
      <c r="F40" s="77"/>
      <c r="G40" s="78"/>
      <c r="H40" s="61"/>
    </row>
    <row r="41" spans="6:8" x14ac:dyDescent="0.25">
      <c r="F41" s="77"/>
      <c r="G41" s="78"/>
      <c r="H41" s="61"/>
    </row>
    <row r="42" spans="6:8" x14ac:dyDescent="0.25">
      <c r="F42" s="77"/>
      <c r="G42" s="78"/>
      <c r="H42" s="61"/>
    </row>
    <row r="43" spans="6:8" x14ac:dyDescent="0.25">
      <c r="F43" s="77"/>
      <c r="G43" s="78"/>
      <c r="H43" s="61"/>
    </row>
    <row r="44" spans="6:8" x14ac:dyDescent="0.25">
      <c r="F44" s="85"/>
      <c r="G44" s="86"/>
      <c r="H44" s="87"/>
    </row>
    <row r="45" spans="6:8" x14ac:dyDescent="0.25">
      <c r="F45" s="77"/>
      <c r="G45" s="78"/>
      <c r="H45" s="61"/>
    </row>
    <row r="46" spans="6:8" x14ac:dyDescent="0.25">
      <c r="F46" s="77"/>
      <c r="G46" s="78"/>
      <c r="H46" s="61"/>
    </row>
    <row r="47" spans="6:8" x14ac:dyDescent="0.25">
      <c r="F47" s="77"/>
      <c r="G47" s="78"/>
      <c r="H47" s="61"/>
    </row>
    <row r="48" spans="6:8" x14ac:dyDescent="0.25">
      <c r="F48" s="77"/>
      <c r="G48" s="78"/>
      <c r="H48" s="61"/>
    </row>
    <row r="49" spans="6:8" x14ac:dyDescent="0.25">
      <c r="F49" s="77"/>
      <c r="G49" s="78"/>
      <c r="H49" s="61"/>
    </row>
    <row r="50" spans="6:8" x14ac:dyDescent="0.25">
      <c r="F50" s="77"/>
      <c r="G50" s="78"/>
      <c r="H50" s="61"/>
    </row>
    <row r="51" spans="6:8" x14ac:dyDescent="0.25">
      <c r="F51" s="77"/>
      <c r="G51" s="78"/>
      <c r="H51" s="61"/>
    </row>
    <row r="52" spans="6:8" x14ac:dyDescent="0.25">
      <c r="F52" s="77"/>
      <c r="G52" s="78"/>
      <c r="H52" s="61"/>
    </row>
    <row r="53" spans="6:8" x14ac:dyDescent="0.25">
      <c r="F53" s="77"/>
      <c r="G53" s="78"/>
      <c r="H53" s="61"/>
    </row>
    <row r="54" spans="6:8" x14ac:dyDescent="0.25">
      <c r="F54" s="85"/>
      <c r="G54" s="86"/>
      <c r="H54" s="87"/>
    </row>
  </sheetData>
  <mergeCells count="12">
    <mergeCell ref="N1:P1"/>
    <mergeCell ref="O2:P2"/>
    <mergeCell ref="K2:L2"/>
    <mergeCell ref="J1:L1"/>
    <mergeCell ref="A22:D22"/>
    <mergeCell ref="G2:H2"/>
    <mergeCell ref="F1:H1"/>
    <mergeCell ref="A3:D3"/>
    <mergeCell ref="A6:D6"/>
    <mergeCell ref="A10:D10"/>
    <mergeCell ref="A15:D15"/>
    <mergeCell ref="A18:D18"/>
  </mergeCells>
  <pageMargins left="0.5" right="0.5" top="1" bottom="1" header="0.4" footer="0.4"/>
  <pageSetup fitToWidth="2" orientation="landscape" r:id="rId1"/>
  <headerFooter scaleWithDoc="0">
    <oddHeader>&amp;L&amp;G&amp;C&amp;"Calibri,Bold"&amp;10&amp;K095847CRUNCHING NUMBER$
&amp;11&amp;A&amp;R&amp;"Calibri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4F61-EDD2-4BDB-8E76-1157E2CEEC5A}">
  <sheetPr>
    <pageSetUpPr fitToPage="1"/>
  </sheetPr>
  <dimension ref="A1:H22"/>
  <sheetViews>
    <sheetView view="pageLayout" zoomScaleNormal="100" workbookViewId="0">
      <selection activeCell="A20" sqref="A20"/>
    </sheetView>
  </sheetViews>
  <sheetFormatPr defaultColWidth="30.28515625" defaultRowHeight="15" x14ac:dyDescent="0.25"/>
  <cols>
    <col min="1" max="1" width="52.28515625" customWidth="1"/>
    <col min="2" max="4" width="16.7109375" customWidth="1"/>
    <col min="5" max="5" width="1.7109375" customWidth="1"/>
    <col min="6" max="6" width="42.140625" customWidth="1"/>
    <col min="7" max="7" width="29.140625" style="6" customWidth="1"/>
    <col min="8" max="8" width="39.28515625" style="6" customWidth="1"/>
    <col min="10" max="12" width="19.28515625" customWidth="1"/>
  </cols>
  <sheetData>
    <row r="1" spans="1:8" ht="30" x14ac:dyDescent="0.25">
      <c r="A1" s="67" t="s">
        <v>215</v>
      </c>
      <c r="B1" s="147">
        <v>2023</v>
      </c>
      <c r="C1" s="147">
        <v>2022</v>
      </c>
      <c r="D1" s="147">
        <v>2021</v>
      </c>
      <c r="E1" s="8"/>
      <c r="F1" s="179"/>
      <c r="G1" s="180" t="s">
        <v>216</v>
      </c>
      <c r="H1" s="180" t="s">
        <v>217</v>
      </c>
    </row>
    <row r="2" spans="1:8" ht="30" x14ac:dyDescent="0.25">
      <c r="A2" s="27" t="s">
        <v>218</v>
      </c>
      <c r="B2" s="68">
        <v>0.3</v>
      </c>
      <c r="C2" s="68">
        <v>0.3</v>
      </c>
      <c r="D2" s="68">
        <v>0.26</v>
      </c>
      <c r="E2" s="1"/>
      <c r="F2" s="181" t="s">
        <v>219</v>
      </c>
      <c r="G2" s="182" t="s">
        <v>220</v>
      </c>
      <c r="H2" s="182" t="s">
        <v>221</v>
      </c>
    </row>
    <row r="3" spans="1:8" x14ac:dyDescent="0.25">
      <c r="F3" s="183" t="s">
        <v>222</v>
      </c>
      <c r="G3" s="184" t="s">
        <v>223</v>
      </c>
      <c r="H3" s="184" t="s">
        <v>224</v>
      </c>
    </row>
    <row r="4" spans="1:8" x14ac:dyDescent="0.25">
      <c r="F4" s="181" t="s">
        <v>225</v>
      </c>
      <c r="G4" s="182" t="s">
        <v>223</v>
      </c>
      <c r="H4" s="182" t="s">
        <v>223</v>
      </c>
    </row>
    <row r="5" spans="1:8" x14ac:dyDescent="0.25">
      <c r="F5" s="183" t="s">
        <v>226</v>
      </c>
      <c r="G5" s="185">
        <v>0.1</v>
      </c>
      <c r="H5" s="185">
        <v>0.3</v>
      </c>
    </row>
    <row r="6" spans="1:8" x14ac:dyDescent="0.25">
      <c r="F6" s="181" t="s">
        <v>227</v>
      </c>
      <c r="G6" s="186">
        <v>500</v>
      </c>
      <c r="H6" s="182" t="s">
        <v>228</v>
      </c>
    </row>
    <row r="7" spans="1:8" x14ac:dyDescent="0.25">
      <c r="F7" s="183" t="s">
        <v>229</v>
      </c>
      <c r="G7" s="184" t="s">
        <v>230</v>
      </c>
      <c r="H7" s="187">
        <v>1200</v>
      </c>
    </row>
    <row r="8" spans="1:8" x14ac:dyDescent="0.25">
      <c r="F8" s="188" t="s">
        <v>231</v>
      </c>
      <c r="G8" s="188" t="s">
        <v>232</v>
      </c>
      <c r="H8" s="188" t="s">
        <v>232</v>
      </c>
    </row>
    <row r="9" spans="1:8" x14ac:dyDescent="0.25">
      <c r="A9" s="25" t="s">
        <v>233</v>
      </c>
      <c r="B9" s="15">
        <v>2023</v>
      </c>
      <c r="C9" s="15">
        <v>2022</v>
      </c>
      <c r="D9" s="15">
        <v>2021</v>
      </c>
      <c r="F9" s="181" t="s">
        <v>234</v>
      </c>
      <c r="G9" s="182" t="s">
        <v>235</v>
      </c>
      <c r="H9" s="182" t="s">
        <v>236</v>
      </c>
    </row>
    <row r="10" spans="1:8" x14ac:dyDescent="0.25">
      <c r="A10" s="9" t="s">
        <v>237</v>
      </c>
      <c r="B10" s="23">
        <v>7500</v>
      </c>
      <c r="C10" s="23">
        <v>7500</v>
      </c>
      <c r="D10" s="23">
        <v>7500</v>
      </c>
      <c r="F10" s="183" t="s">
        <v>238</v>
      </c>
      <c r="G10" s="184" t="s">
        <v>239</v>
      </c>
      <c r="H10" s="184" t="s">
        <v>240</v>
      </c>
    </row>
    <row r="11" spans="1:8" x14ac:dyDescent="0.25">
      <c r="A11" t="s">
        <v>241</v>
      </c>
      <c r="B11" s="24">
        <v>4000</v>
      </c>
      <c r="C11" s="24">
        <v>4000</v>
      </c>
      <c r="D11" s="24">
        <v>4000</v>
      </c>
      <c r="F11" s="181" t="s">
        <v>242</v>
      </c>
      <c r="G11" s="182" t="s">
        <v>223</v>
      </c>
      <c r="H11" s="182" t="s">
        <v>224</v>
      </c>
    </row>
    <row r="12" spans="1:8" x14ac:dyDescent="0.25">
      <c r="A12" s="201" t="s">
        <v>243</v>
      </c>
      <c r="B12" s="201"/>
      <c r="C12" s="201"/>
      <c r="D12" s="201"/>
      <c r="F12" s="183" t="s">
        <v>244</v>
      </c>
      <c r="G12" s="184" t="s">
        <v>223</v>
      </c>
      <c r="H12" s="184" t="s">
        <v>223</v>
      </c>
    </row>
    <row r="13" spans="1:8" x14ac:dyDescent="0.25">
      <c r="A13" s="9" t="s">
        <v>147</v>
      </c>
      <c r="B13" s="17">
        <v>150000</v>
      </c>
      <c r="C13" s="10" t="s">
        <v>210</v>
      </c>
      <c r="D13" s="10" t="s">
        <v>210</v>
      </c>
      <c r="F13" s="181" t="s">
        <v>245</v>
      </c>
      <c r="G13" s="182" t="s">
        <v>224</v>
      </c>
      <c r="H13" s="182" t="s">
        <v>246</v>
      </c>
    </row>
    <row r="14" spans="1:8" x14ac:dyDescent="0.25">
      <c r="A14" t="s">
        <v>8</v>
      </c>
      <c r="B14" s="18">
        <v>225000</v>
      </c>
      <c r="C14" s="6" t="s">
        <v>210</v>
      </c>
      <c r="D14" s="6" t="s">
        <v>210</v>
      </c>
      <c r="F14" s="188" t="s">
        <v>247</v>
      </c>
      <c r="G14" s="188" t="s">
        <v>232</v>
      </c>
      <c r="H14" s="188" t="s">
        <v>232</v>
      </c>
    </row>
    <row r="15" spans="1:8" x14ac:dyDescent="0.25">
      <c r="A15" s="9" t="s">
        <v>16</v>
      </c>
      <c r="B15" s="17">
        <v>300000</v>
      </c>
      <c r="C15" s="10" t="s">
        <v>210</v>
      </c>
      <c r="D15" s="10" t="s">
        <v>210</v>
      </c>
      <c r="F15" s="181" t="s">
        <v>248</v>
      </c>
      <c r="G15" s="186">
        <v>300</v>
      </c>
      <c r="H15" s="186">
        <v>600</v>
      </c>
    </row>
    <row r="16" spans="1:8" x14ac:dyDescent="0.25">
      <c r="A16" s="201" t="s">
        <v>249</v>
      </c>
      <c r="B16" s="201"/>
      <c r="C16" s="201"/>
      <c r="D16" s="201"/>
      <c r="F16" s="183" t="s">
        <v>250</v>
      </c>
      <c r="G16" s="184" t="s">
        <v>251</v>
      </c>
      <c r="H16" s="184" t="s">
        <v>224</v>
      </c>
    </row>
    <row r="17" spans="1:8" x14ac:dyDescent="0.25">
      <c r="A17" s="9" t="s">
        <v>147</v>
      </c>
      <c r="B17" s="17">
        <v>75000</v>
      </c>
      <c r="C17" s="10" t="s">
        <v>210</v>
      </c>
      <c r="D17" s="10" t="s">
        <v>210</v>
      </c>
      <c r="F17" s="181" t="s">
        <v>252</v>
      </c>
      <c r="G17" s="182" t="s">
        <v>223</v>
      </c>
      <c r="H17" s="182" t="s">
        <v>223</v>
      </c>
    </row>
    <row r="18" spans="1:8" ht="18.95" customHeight="1" x14ac:dyDescent="0.25">
      <c r="A18" t="s">
        <v>8</v>
      </c>
      <c r="B18" s="18">
        <v>112500</v>
      </c>
      <c r="C18" s="6" t="s">
        <v>210</v>
      </c>
      <c r="D18" s="6" t="s">
        <v>210</v>
      </c>
      <c r="F18" s="183" t="s">
        <v>253</v>
      </c>
      <c r="G18" s="184" t="s">
        <v>254</v>
      </c>
      <c r="H18" s="184" t="s">
        <v>236</v>
      </c>
    </row>
    <row r="19" spans="1:8" ht="30.75" thickBot="1" x14ac:dyDescent="0.3">
      <c r="A19" s="22" t="s">
        <v>16</v>
      </c>
      <c r="B19" s="19">
        <v>150000</v>
      </c>
      <c r="C19" s="20" t="s">
        <v>210</v>
      </c>
      <c r="D19" s="20" t="s">
        <v>210</v>
      </c>
      <c r="F19" s="181" t="s">
        <v>255</v>
      </c>
      <c r="G19" s="182" t="s">
        <v>224</v>
      </c>
      <c r="H19" s="182" t="s">
        <v>236</v>
      </c>
    </row>
    <row r="20" spans="1:8" ht="45" x14ac:dyDescent="0.25">
      <c r="F20" s="183" t="s">
        <v>256</v>
      </c>
      <c r="G20" s="184" t="s">
        <v>223</v>
      </c>
      <c r="H20" s="184" t="s">
        <v>257</v>
      </c>
    </row>
    <row r="21" spans="1:8" ht="30.75" thickBot="1" x14ac:dyDescent="0.3">
      <c r="F21" s="189" t="s">
        <v>258</v>
      </c>
      <c r="G21" s="190" t="s">
        <v>224</v>
      </c>
      <c r="H21" s="190" t="s">
        <v>259</v>
      </c>
    </row>
    <row r="22" spans="1:8" x14ac:dyDescent="0.25">
      <c r="F22" s="14"/>
      <c r="G22" s="49"/>
      <c r="H22" s="49"/>
    </row>
  </sheetData>
  <mergeCells count="2">
    <mergeCell ref="A16:D16"/>
    <mergeCell ref="A12:D12"/>
  </mergeCells>
  <printOptions horizontalCentered="1"/>
  <pageMargins left="0.5" right="0.5" top="1" bottom="1" header="0.4" footer="0.4"/>
  <pageSetup scale="91" fitToWidth="2" orientation="landscape"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52E79-210A-403A-AB20-97251C0F80E1}">
  <dimension ref="A1:E30"/>
  <sheetViews>
    <sheetView view="pageLayout" zoomScaleNormal="100" workbookViewId="0">
      <selection activeCell="A29" sqref="A29"/>
    </sheetView>
  </sheetViews>
  <sheetFormatPr defaultColWidth="8.85546875" defaultRowHeight="15" x14ac:dyDescent="0.25"/>
  <cols>
    <col min="1" max="5" width="20.28515625" style="14" customWidth="1"/>
    <col min="6" max="16384" width="8.85546875" style="14"/>
  </cols>
  <sheetData>
    <row r="1" spans="1:5" s="26" customFormat="1" ht="34.5" customHeight="1" x14ac:dyDescent="0.25">
      <c r="B1" s="150">
        <v>2023</v>
      </c>
      <c r="C1" s="150" t="s">
        <v>260</v>
      </c>
      <c r="D1" s="150" t="s">
        <v>261</v>
      </c>
      <c r="E1" s="150" t="s">
        <v>262</v>
      </c>
    </row>
    <row r="2" spans="1:5" x14ac:dyDescent="0.25">
      <c r="B2" s="198" t="s">
        <v>263</v>
      </c>
      <c r="C2" s="198"/>
      <c r="D2" s="198"/>
      <c r="E2" s="198"/>
    </row>
    <row r="3" spans="1:5" x14ac:dyDescent="0.25">
      <c r="B3" s="27" t="s">
        <v>264</v>
      </c>
      <c r="C3" s="58">
        <v>160200</v>
      </c>
      <c r="D3" s="139">
        <v>6.2E-2</v>
      </c>
      <c r="E3" s="58">
        <f>C3*D3</f>
        <v>9932.4</v>
      </c>
    </row>
    <row r="4" spans="1:5" x14ac:dyDescent="0.25">
      <c r="B4" s="14" t="s">
        <v>265</v>
      </c>
      <c r="C4" s="59">
        <v>160200</v>
      </c>
      <c r="D4" s="140">
        <v>0.124</v>
      </c>
      <c r="E4" s="59">
        <f>C4*D4</f>
        <v>19864.8</v>
      </c>
    </row>
    <row r="5" spans="1:5" x14ac:dyDescent="0.25">
      <c r="B5" s="197" t="s">
        <v>266</v>
      </c>
      <c r="C5" s="197"/>
      <c r="D5" s="197"/>
      <c r="E5" s="197"/>
    </row>
    <row r="6" spans="1:5" x14ac:dyDescent="0.25">
      <c r="A6" s="200" t="s">
        <v>264</v>
      </c>
      <c r="B6" s="196" t="s">
        <v>267</v>
      </c>
      <c r="C6" s="196"/>
      <c r="D6" s="196"/>
      <c r="E6" s="196"/>
    </row>
    <row r="7" spans="1:5" x14ac:dyDescent="0.25">
      <c r="A7" s="200"/>
      <c r="B7" s="27" t="s">
        <v>268</v>
      </c>
      <c r="C7" s="58">
        <v>250000</v>
      </c>
      <c r="D7" s="139">
        <v>1.4500000000000001E-2</v>
      </c>
      <c r="E7" s="58">
        <f>C7*D7</f>
        <v>3625</v>
      </c>
    </row>
    <row r="8" spans="1:5" x14ac:dyDescent="0.25">
      <c r="A8" s="200"/>
      <c r="B8" s="14" t="s">
        <v>269</v>
      </c>
      <c r="C8" s="59">
        <v>250000</v>
      </c>
      <c r="D8" s="140">
        <v>2.35E-2</v>
      </c>
      <c r="E8" s="59" t="s">
        <v>270</v>
      </c>
    </row>
    <row r="9" spans="1:5" x14ac:dyDescent="0.25">
      <c r="A9" s="200"/>
      <c r="B9" s="196" t="s">
        <v>271</v>
      </c>
      <c r="C9" s="196"/>
      <c r="D9" s="196"/>
      <c r="E9" s="196"/>
    </row>
    <row r="10" spans="1:5" x14ac:dyDescent="0.25">
      <c r="A10" s="200"/>
      <c r="B10" s="27" t="s">
        <v>268</v>
      </c>
      <c r="C10" s="58">
        <v>125000</v>
      </c>
      <c r="D10" s="139">
        <v>1.4500000000000001E-2</v>
      </c>
      <c r="E10" s="58">
        <f>C10*D10</f>
        <v>1812.5</v>
      </c>
    </row>
    <row r="11" spans="1:5" x14ac:dyDescent="0.25">
      <c r="A11" s="200"/>
      <c r="B11" s="14" t="s">
        <v>269</v>
      </c>
      <c r="C11" s="59">
        <v>125000</v>
      </c>
      <c r="D11" s="140">
        <v>2.35E-2</v>
      </c>
      <c r="E11" s="59" t="s">
        <v>270</v>
      </c>
    </row>
    <row r="12" spans="1:5" x14ac:dyDescent="0.25">
      <c r="A12" s="200"/>
      <c r="B12" s="196" t="s">
        <v>272</v>
      </c>
      <c r="C12" s="196"/>
      <c r="D12" s="196"/>
      <c r="E12" s="196"/>
    </row>
    <row r="13" spans="1:5" x14ac:dyDescent="0.25">
      <c r="A13" s="200"/>
      <c r="B13" s="27" t="s">
        <v>268</v>
      </c>
      <c r="C13" s="58">
        <v>200000</v>
      </c>
      <c r="D13" s="139">
        <v>1.4500000000000001E-2</v>
      </c>
      <c r="E13" s="58">
        <f>C13*D13</f>
        <v>2900</v>
      </c>
    </row>
    <row r="14" spans="1:5" ht="15.75" thickBot="1" x14ac:dyDescent="0.3">
      <c r="A14" s="202"/>
      <c r="B14" s="14" t="s">
        <v>269</v>
      </c>
      <c r="C14" s="59">
        <v>200000</v>
      </c>
      <c r="D14" s="140">
        <v>2.35E-2</v>
      </c>
      <c r="E14" s="59" t="s">
        <v>270</v>
      </c>
    </row>
    <row r="15" spans="1:5" x14ac:dyDescent="0.25">
      <c r="A15" s="200" t="s">
        <v>273</v>
      </c>
      <c r="B15" s="196" t="s">
        <v>267</v>
      </c>
      <c r="C15" s="196"/>
      <c r="D15" s="196"/>
      <c r="E15" s="196"/>
    </row>
    <row r="16" spans="1:5" x14ac:dyDescent="0.25">
      <c r="A16" s="200"/>
      <c r="B16" s="27" t="s">
        <v>268</v>
      </c>
      <c r="C16" s="58">
        <v>250000</v>
      </c>
      <c r="D16" s="139">
        <v>2.9000000000000001E-2</v>
      </c>
      <c r="E16" s="58">
        <f>C16*D16</f>
        <v>7250</v>
      </c>
    </row>
    <row r="17" spans="1:5" x14ac:dyDescent="0.25">
      <c r="A17" s="200"/>
      <c r="B17" s="14" t="s">
        <v>269</v>
      </c>
      <c r="C17" s="59">
        <v>250000</v>
      </c>
      <c r="D17" s="140">
        <v>3.7999999999999999E-2</v>
      </c>
      <c r="E17" s="59" t="s">
        <v>270</v>
      </c>
    </row>
    <row r="18" spans="1:5" x14ac:dyDescent="0.25">
      <c r="A18" s="200"/>
      <c r="B18" s="196" t="s">
        <v>271</v>
      </c>
      <c r="C18" s="196"/>
      <c r="D18" s="196"/>
      <c r="E18" s="196"/>
    </row>
    <row r="19" spans="1:5" x14ac:dyDescent="0.25">
      <c r="A19" s="200"/>
      <c r="B19" s="14" t="s">
        <v>268</v>
      </c>
      <c r="C19" s="59">
        <v>125000</v>
      </c>
      <c r="D19" s="140">
        <v>2.9000000000000001E-2</v>
      </c>
      <c r="E19" s="59">
        <f>C19*D19</f>
        <v>3625</v>
      </c>
    </row>
    <row r="20" spans="1:5" x14ac:dyDescent="0.25">
      <c r="A20" s="200"/>
      <c r="B20" s="14" t="s">
        <v>269</v>
      </c>
      <c r="C20" s="59">
        <v>125000</v>
      </c>
      <c r="D20" s="140">
        <v>3.7999999999999999E-2</v>
      </c>
      <c r="E20" s="59" t="s">
        <v>270</v>
      </c>
    </row>
    <row r="21" spans="1:5" x14ac:dyDescent="0.25">
      <c r="A21" s="200"/>
      <c r="B21" s="196" t="s">
        <v>272</v>
      </c>
      <c r="C21" s="196"/>
      <c r="D21" s="196"/>
      <c r="E21" s="196"/>
    </row>
    <row r="22" spans="1:5" x14ac:dyDescent="0.25">
      <c r="A22" s="200"/>
      <c r="B22" s="27" t="s">
        <v>268</v>
      </c>
      <c r="C22" s="58">
        <v>200000</v>
      </c>
      <c r="D22" s="139">
        <v>2.9000000000000001E-2</v>
      </c>
      <c r="E22" s="58">
        <f>C22*D22</f>
        <v>5800</v>
      </c>
    </row>
    <row r="23" spans="1:5" x14ac:dyDescent="0.25">
      <c r="A23" s="200"/>
      <c r="B23" s="14" t="s">
        <v>269</v>
      </c>
      <c r="C23" s="59">
        <v>200000</v>
      </c>
      <c r="D23" s="140">
        <v>3.7999999999999999E-2</v>
      </c>
      <c r="E23" s="59" t="s">
        <v>270</v>
      </c>
    </row>
    <row r="24" spans="1:5" x14ac:dyDescent="0.25">
      <c r="B24" s="197" t="s">
        <v>274</v>
      </c>
      <c r="C24" s="197"/>
      <c r="D24" s="197"/>
      <c r="E24" s="197"/>
    </row>
    <row r="25" spans="1:5" x14ac:dyDescent="0.25">
      <c r="C25" s="64"/>
      <c r="D25" s="65"/>
      <c r="E25" s="64"/>
    </row>
    <row r="26" spans="1:5" x14ac:dyDescent="0.25">
      <c r="D26" s="65"/>
      <c r="E26" s="64"/>
    </row>
    <row r="27" spans="1:5" x14ac:dyDescent="0.25">
      <c r="D27" s="65"/>
      <c r="E27" s="64"/>
    </row>
    <row r="28" spans="1:5" x14ac:dyDescent="0.25">
      <c r="D28" s="65"/>
      <c r="E28" s="64"/>
    </row>
    <row r="29" spans="1:5" x14ac:dyDescent="0.25">
      <c r="D29" s="65"/>
      <c r="E29" s="64"/>
    </row>
    <row r="30" spans="1:5" x14ac:dyDescent="0.25">
      <c r="D30" s="66"/>
      <c r="E30" s="64"/>
    </row>
  </sheetData>
  <mergeCells count="11">
    <mergeCell ref="A6:A14"/>
    <mergeCell ref="A15:A23"/>
    <mergeCell ref="B24:E24"/>
    <mergeCell ref="B2:E2"/>
    <mergeCell ref="B6:E6"/>
    <mergeCell ref="B9:E9"/>
    <mergeCell ref="B12:E12"/>
    <mergeCell ref="B5:E5"/>
    <mergeCell ref="B15:E15"/>
    <mergeCell ref="B18:E18"/>
    <mergeCell ref="B21:E21"/>
  </mergeCells>
  <printOptions horizontalCentered="1"/>
  <pageMargins left="0.5" right="0.5" top="1" bottom="1" header="0.4" footer="0.4"/>
  <pageSetup orientation="landscape"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860F4-7614-4F39-9DC4-34F55BC56792}">
  <dimension ref="A1:D34"/>
  <sheetViews>
    <sheetView view="pageLayout" topLeftCell="A10" zoomScaleNormal="100" workbookViewId="0">
      <selection activeCell="E39" sqref="E39"/>
    </sheetView>
  </sheetViews>
  <sheetFormatPr defaultColWidth="8" defaultRowHeight="15" x14ac:dyDescent="0.25"/>
  <cols>
    <col min="1" max="1" width="39.42578125" customWidth="1"/>
    <col min="2" max="4" width="13.7109375" customWidth="1"/>
    <col min="9" max="9" width="31.140625" customWidth="1"/>
    <col min="10" max="13" width="18.85546875" customWidth="1"/>
  </cols>
  <sheetData>
    <row r="1" spans="1:4" x14ac:dyDescent="0.25">
      <c r="A1" s="147"/>
      <c r="B1" s="147">
        <v>2023</v>
      </c>
      <c r="C1" s="147">
        <v>2022</v>
      </c>
      <c r="D1" s="147">
        <v>2021</v>
      </c>
    </row>
    <row r="2" spans="1:4" x14ac:dyDescent="0.25">
      <c r="A2" s="198" t="s">
        <v>275</v>
      </c>
      <c r="B2" s="198"/>
      <c r="C2" s="198"/>
      <c r="D2" s="198"/>
    </row>
    <row r="3" spans="1:4" x14ac:dyDescent="0.25">
      <c r="A3" s="196" t="s">
        <v>276</v>
      </c>
      <c r="B3" s="196"/>
      <c r="C3" s="196"/>
      <c r="D3" s="196"/>
    </row>
    <row r="4" spans="1:4" ht="15" customHeight="1" x14ac:dyDescent="0.25">
      <c r="A4" s="27" t="s">
        <v>277</v>
      </c>
      <c r="B4" s="58">
        <v>3850</v>
      </c>
      <c r="C4" s="58">
        <v>3650</v>
      </c>
      <c r="D4" s="58">
        <v>3600</v>
      </c>
    </row>
    <row r="5" spans="1:4" x14ac:dyDescent="0.25">
      <c r="A5" s="14" t="s">
        <v>278</v>
      </c>
      <c r="B5" s="59">
        <v>7750</v>
      </c>
      <c r="C5" s="59">
        <v>7300</v>
      </c>
      <c r="D5" s="59">
        <v>7200</v>
      </c>
    </row>
    <row r="6" spans="1:4" x14ac:dyDescent="0.25">
      <c r="A6" s="27" t="s">
        <v>279</v>
      </c>
      <c r="B6" s="58">
        <v>1000</v>
      </c>
      <c r="C6" s="58">
        <v>1000</v>
      </c>
      <c r="D6" s="58">
        <v>1000</v>
      </c>
    </row>
    <row r="7" spans="1:4" x14ac:dyDescent="0.25">
      <c r="A7" s="196" t="s">
        <v>280</v>
      </c>
      <c r="B7" s="196"/>
      <c r="C7" s="196"/>
      <c r="D7" s="196"/>
    </row>
    <row r="8" spans="1:4" x14ac:dyDescent="0.25">
      <c r="A8" s="27" t="s">
        <v>281</v>
      </c>
      <c r="B8" s="58">
        <v>1500</v>
      </c>
      <c r="C8" s="58">
        <v>1400</v>
      </c>
      <c r="D8" s="58">
        <v>1400</v>
      </c>
    </row>
    <row r="9" spans="1:4" x14ac:dyDescent="0.25">
      <c r="A9" s="14" t="s">
        <v>282</v>
      </c>
      <c r="B9" s="59">
        <v>3000</v>
      </c>
      <c r="C9" s="59">
        <v>2800</v>
      </c>
      <c r="D9" s="59">
        <v>2800</v>
      </c>
    </row>
    <row r="10" spans="1:4" x14ac:dyDescent="0.25">
      <c r="A10" s="27" t="s">
        <v>283</v>
      </c>
      <c r="B10" s="58">
        <v>7500</v>
      </c>
      <c r="C10" s="58">
        <v>7050</v>
      </c>
      <c r="D10" s="58">
        <v>7000</v>
      </c>
    </row>
    <row r="11" spans="1:4" x14ac:dyDescent="0.25">
      <c r="A11" s="14" t="s">
        <v>284</v>
      </c>
      <c r="B11" s="59">
        <v>15000</v>
      </c>
      <c r="C11" s="59">
        <v>14100</v>
      </c>
      <c r="D11" s="59">
        <v>14000</v>
      </c>
    </row>
    <row r="12" spans="1:4" x14ac:dyDescent="0.25">
      <c r="A12" s="196" t="s">
        <v>285</v>
      </c>
      <c r="B12" s="196"/>
      <c r="C12" s="196"/>
      <c r="D12" s="196"/>
    </row>
    <row r="13" spans="1:4" x14ac:dyDescent="0.25">
      <c r="A13" s="14" t="s">
        <v>286</v>
      </c>
      <c r="B13" s="59">
        <v>1950</v>
      </c>
      <c r="C13" s="59">
        <v>1800</v>
      </c>
      <c r="D13" s="59">
        <v>1800</v>
      </c>
    </row>
    <row r="14" spans="1:4" x14ac:dyDescent="0.25">
      <c r="A14" s="198" t="s">
        <v>287</v>
      </c>
      <c r="B14" s="198"/>
      <c r="C14" s="198"/>
      <c r="D14" s="198"/>
    </row>
    <row r="15" spans="1:4" x14ac:dyDescent="0.25">
      <c r="A15" s="196" t="s">
        <v>288</v>
      </c>
      <c r="B15" s="196"/>
      <c r="C15" s="196"/>
      <c r="D15" s="196"/>
    </row>
    <row r="16" spans="1:4" x14ac:dyDescent="0.25">
      <c r="A16" s="27" t="s">
        <v>289</v>
      </c>
      <c r="B16" s="48" t="s">
        <v>290</v>
      </c>
      <c r="C16" s="58" t="s">
        <v>291</v>
      </c>
      <c r="D16" s="58" t="s">
        <v>292</v>
      </c>
    </row>
    <row r="17" spans="1:4" x14ac:dyDescent="0.25">
      <c r="A17" s="14" t="s">
        <v>293</v>
      </c>
      <c r="B17" s="39">
        <v>5300</v>
      </c>
      <c r="C17" s="59">
        <v>4950</v>
      </c>
      <c r="D17" s="59">
        <v>4800</v>
      </c>
    </row>
    <row r="18" spans="1:4" x14ac:dyDescent="0.25">
      <c r="A18" s="27" t="s">
        <v>294</v>
      </c>
      <c r="B18" s="44">
        <v>0.65</v>
      </c>
      <c r="C18" s="60">
        <v>0.65</v>
      </c>
      <c r="D18" s="60">
        <v>0.65</v>
      </c>
    </row>
    <row r="19" spans="1:4" x14ac:dyDescent="0.25">
      <c r="A19" s="196" t="s">
        <v>295</v>
      </c>
      <c r="B19" s="196"/>
      <c r="C19" s="196"/>
      <c r="D19" s="196"/>
    </row>
    <row r="20" spans="1:4" x14ac:dyDescent="0.25">
      <c r="A20" s="27" t="s">
        <v>289</v>
      </c>
      <c r="B20" s="34" t="s">
        <v>296</v>
      </c>
      <c r="C20" s="34" t="s">
        <v>297</v>
      </c>
      <c r="D20" s="34" t="s">
        <v>298</v>
      </c>
    </row>
    <row r="21" spans="1:4" x14ac:dyDescent="0.25">
      <c r="A21" s="14" t="s">
        <v>293</v>
      </c>
      <c r="B21" s="39">
        <v>9650</v>
      </c>
      <c r="C21" s="39">
        <v>9050</v>
      </c>
      <c r="D21" s="39">
        <v>8750</v>
      </c>
    </row>
    <row r="22" spans="1:4" x14ac:dyDescent="0.25">
      <c r="A22" s="27" t="s">
        <v>294</v>
      </c>
      <c r="B22" s="44">
        <v>0.75</v>
      </c>
      <c r="C22" s="44">
        <v>0.75</v>
      </c>
      <c r="D22" s="44">
        <v>0.75</v>
      </c>
    </row>
    <row r="23" spans="1:4" x14ac:dyDescent="0.25">
      <c r="A23" s="198" t="s">
        <v>299</v>
      </c>
      <c r="B23" s="198"/>
      <c r="C23" s="198"/>
      <c r="D23" s="198"/>
    </row>
    <row r="24" spans="1:4" x14ac:dyDescent="0.25">
      <c r="A24" s="27" t="s">
        <v>300</v>
      </c>
      <c r="B24" s="58">
        <v>3050</v>
      </c>
      <c r="C24" s="58">
        <v>2850</v>
      </c>
      <c r="D24" s="58">
        <v>2750</v>
      </c>
    </row>
    <row r="25" spans="1:4" x14ac:dyDescent="0.25">
      <c r="A25" s="14" t="s">
        <v>301</v>
      </c>
      <c r="B25" s="59">
        <v>610</v>
      </c>
      <c r="C25" s="59">
        <v>570</v>
      </c>
      <c r="D25" s="59">
        <v>550</v>
      </c>
    </row>
    <row r="26" spans="1:4" x14ac:dyDescent="0.25">
      <c r="A26" s="27" t="s">
        <v>302</v>
      </c>
      <c r="B26" s="58">
        <v>5000</v>
      </c>
      <c r="C26" s="58">
        <v>5000</v>
      </c>
      <c r="D26" s="58">
        <v>10500</v>
      </c>
    </row>
    <row r="27" spans="1:4" x14ac:dyDescent="0.25">
      <c r="A27" s="14" t="s">
        <v>303</v>
      </c>
      <c r="B27" s="59">
        <v>2500</v>
      </c>
      <c r="C27" s="59">
        <v>2500</v>
      </c>
      <c r="D27" s="59">
        <v>5250</v>
      </c>
    </row>
    <row r="28" spans="1:4" x14ac:dyDescent="0.25">
      <c r="A28" s="198" t="s">
        <v>304</v>
      </c>
      <c r="B28" s="198"/>
      <c r="C28" s="198"/>
      <c r="D28" s="198"/>
    </row>
    <row r="29" spans="1:4" x14ac:dyDescent="0.25">
      <c r="A29" s="196" t="s">
        <v>305</v>
      </c>
      <c r="B29" s="196"/>
      <c r="C29" s="196"/>
      <c r="D29" s="196"/>
    </row>
    <row r="30" spans="1:4" x14ac:dyDescent="0.25">
      <c r="A30" s="27" t="s">
        <v>306</v>
      </c>
      <c r="B30" s="58">
        <v>480</v>
      </c>
      <c r="C30" s="58">
        <v>450</v>
      </c>
      <c r="D30" s="58">
        <v>450</v>
      </c>
    </row>
    <row r="31" spans="1:4" x14ac:dyDescent="0.25">
      <c r="A31" s="14" t="s">
        <v>307</v>
      </c>
      <c r="B31" s="61">
        <v>890</v>
      </c>
      <c r="C31" s="61">
        <v>850</v>
      </c>
      <c r="D31" s="61">
        <v>850</v>
      </c>
    </row>
    <row r="32" spans="1:4" x14ac:dyDescent="0.25">
      <c r="A32" s="27" t="s">
        <v>308</v>
      </c>
      <c r="B32" s="58">
        <v>1790</v>
      </c>
      <c r="C32" s="58">
        <v>1690</v>
      </c>
      <c r="D32" s="58">
        <v>1690</v>
      </c>
    </row>
    <row r="33" spans="1:4" x14ac:dyDescent="0.25">
      <c r="A33" s="14" t="s">
        <v>309</v>
      </c>
      <c r="B33" s="61">
        <v>4770</v>
      </c>
      <c r="C33" s="61">
        <v>4520</v>
      </c>
      <c r="D33" s="61">
        <v>4510</v>
      </c>
    </row>
    <row r="34" spans="1:4" ht="15.75" thickBot="1" x14ac:dyDescent="0.3">
      <c r="A34" s="62" t="s">
        <v>310</v>
      </c>
      <c r="B34" s="63">
        <v>5960</v>
      </c>
      <c r="C34" s="63">
        <v>5640</v>
      </c>
      <c r="D34" s="63">
        <v>5640</v>
      </c>
    </row>
  </sheetData>
  <mergeCells count="10">
    <mergeCell ref="A29:D29"/>
    <mergeCell ref="A28:D28"/>
    <mergeCell ref="A23:D23"/>
    <mergeCell ref="A2:D2"/>
    <mergeCell ref="A3:D3"/>
    <mergeCell ref="A7:D7"/>
    <mergeCell ref="A12:D12"/>
    <mergeCell ref="A14:D14"/>
    <mergeCell ref="A15:D15"/>
    <mergeCell ref="A19:D19"/>
  </mergeCells>
  <printOptions horizontalCentered="1"/>
  <pageMargins left="0.5" right="0.5" top="1" bottom="1" header="0.4" footer="0.4"/>
  <pageSetup orientation="portrait" horizontalDpi="1200" verticalDpi="1200"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B1E85-8BA1-43F4-AC3F-391328B47DD6}">
  <dimension ref="A1:F26"/>
  <sheetViews>
    <sheetView view="pageLayout" zoomScaleNormal="100" workbookViewId="0">
      <selection activeCell="E22" sqref="E22:E26"/>
    </sheetView>
  </sheetViews>
  <sheetFormatPr defaultColWidth="8.85546875" defaultRowHeight="15" x14ac:dyDescent="0.25"/>
  <cols>
    <col min="1" max="1" width="19.42578125" customWidth="1"/>
    <col min="2" max="2" width="20.28515625" customWidth="1"/>
    <col min="3" max="3" width="19" customWidth="1"/>
    <col min="4" max="5" width="15.42578125" customWidth="1"/>
    <col min="6" max="6" width="17.42578125" customWidth="1"/>
  </cols>
  <sheetData>
    <row r="1" spans="1:6" x14ac:dyDescent="0.25">
      <c r="A1" s="197" t="s">
        <v>311</v>
      </c>
      <c r="B1" s="197"/>
      <c r="C1" s="197"/>
      <c r="D1" s="197"/>
      <c r="E1" s="197"/>
      <c r="F1" s="197"/>
    </row>
    <row r="2" spans="1:6" x14ac:dyDescent="0.25">
      <c r="A2" s="149" t="s">
        <v>312</v>
      </c>
      <c r="B2" s="149" t="s">
        <v>16</v>
      </c>
      <c r="C2" s="149" t="s">
        <v>18</v>
      </c>
      <c r="D2" s="149" t="s">
        <v>313</v>
      </c>
      <c r="E2" s="149" t="s">
        <v>314</v>
      </c>
      <c r="F2" s="149" t="s">
        <v>315</v>
      </c>
    </row>
    <row r="3" spans="1:6" x14ac:dyDescent="0.25">
      <c r="A3" s="48" t="s">
        <v>316</v>
      </c>
      <c r="B3" s="48" t="s">
        <v>317</v>
      </c>
      <c r="C3" s="48" t="s">
        <v>316</v>
      </c>
      <c r="D3" s="54">
        <v>148.5</v>
      </c>
      <c r="E3" s="54">
        <v>0</v>
      </c>
      <c r="F3" s="48" t="s">
        <v>318</v>
      </c>
    </row>
    <row r="4" spans="1:6" x14ac:dyDescent="0.25">
      <c r="A4" s="49" t="s">
        <v>319</v>
      </c>
      <c r="B4" s="49" t="s">
        <v>320</v>
      </c>
      <c r="C4" s="49" t="s">
        <v>210</v>
      </c>
      <c r="D4" s="55">
        <v>207.9</v>
      </c>
      <c r="E4" s="55">
        <f>D4-$D$3</f>
        <v>59.400000000000006</v>
      </c>
      <c r="F4" s="49" t="s">
        <v>321</v>
      </c>
    </row>
    <row r="5" spans="1:6" x14ac:dyDescent="0.25">
      <c r="A5" s="48" t="s">
        <v>322</v>
      </c>
      <c r="B5" s="48" t="s">
        <v>323</v>
      </c>
      <c r="C5" s="48" t="s">
        <v>210</v>
      </c>
      <c r="D5" s="54">
        <v>297</v>
      </c>
      <c r="E5" s="54">
        <f t="shared" ref="E5:E8" si="0">D5-$D$3</f>
        <v>148.5</v>
      </c>
      <c r="F5" s="48" t="s">
        <v>324</v>
      </c>
    </row>
    <row r="6" spans="1:6" x14ac:dyDescent="0.25">
      <c r="A6" s="49" t="s">
        <v>325</v>
      </c>
      <c r="B6" s="49" t="s">
        <v>326</v>
      </c>
      <c r="C6" s="49" t="s">
        <v>210</v>
      </c>
      <c r="D6" s="55">
        <v>386.1</v>
      </c>
      <c r="E6" s="55">
        <f t="shared" si="0"/>
        <v>237.60000000000002</v>
      </c>
      <c r="F6" s="49" t="s">
        <v>327</v>
      </c>
    </row>
    <row r="7" spans="1:6" x14ac:dyDescent="0.25">
      <c r="A7" s="48" t="s">
        <v>328</v>
      </c>
      <c r="B7" s="48" t="s">
        <v>329</v>
      </c>
      <c r="C7" s="48" t="s">
        <v>330</v>
      </c>
      <c r="D7" s="54">
        <v>475.2</v>
      </c>
      <c r="E7" s="54">
        <f t="shared" si="0"/>
        <v>326.7</v>
      </c>
      <c r="F7" s="48" t="s">
        <v>331</v>
      </c>
    </row>
    <row r="8" spans="1:6" ht="15.75" thickBot="1" x14ac:dyDescent="0.3">
      <c r="A8" s="51" t="s">
        <v>332</v>
      </c>
      <c r="B8" s="51" t="s">
        <v>333</v>
      </c>
      <c r="C8" s="56">
        <v>412000</v>
      </c>
      <c r="D8" s="57">
        <v>504.9</v>
      </c>
      <c r="E8" s="57">
        <f t="shared" si="0"/>
        <v>356.4</v>
      </c>
      <c r="F8" s="51" t="s">
        <v>334</v>
      </c>
    </row>
    <row r="9" spans="1:6" x14ac:dyDescent="0.25">
      <c r="A9" s="49"/>
      <c r="B9" s="49"/>
      <c r="C9" s="49"/>
      <c r="D9" s="49"/>
      <c r="E9" s="49"/>
      <c r="F9" s="49"/>
    </row>
    <row r="10" spans="1:6" x14ac:dyDescent="0.25">
      <c r="A10" s="197" t="s">
        <v>335</v>
      </c>
      <c r="B10" s="197"/>
      <c r="C10" s="197"/>
      <c r="D10" s="197"/>
      <c r="E10" s="197"/>
      <c r="F10" s="197"/>
    </row>
    <row r="11" spans="1:6" x14ac:dyDescent="0.25">
      <c r="A11" s="149" t="s">
        <v>312</v>
      </c>
      <c r="B11" s="149" t="s">
        <v>16</v>
      </c>
      <c r="C11" s="149" t="s">
        <v>18</v>
      </c>
      <c r="D11" s="149" t="s">
        <v>313</v>
      </c>
      <c r="E11" s="149" t="s">
        <v>314</v>
      </c>
      <c r="F11" s="149" t="s">
        <v>315</v>
      </c>
    </row>
    <row r="12" spans="1:6" x14ac:dyDescent="0.25">
      <c r="A12" s="48" t="s">
        <v>336</v>
      </c>
      <c r="B12" s="48" t="s">
        <v>337</v>
      </c>
      <c r="C12" s="48" t="s">
        <v>336</v>
      </c>
      <c r="D12" s="54">
        <v>170.1</v>
      </c>
      <c r="E12" s="54">
        <v>0</v>
      </c>
      <c r="F12" s="48" t="s">
        <v>318</v>
      </c>
    </row>
    <row r="13" spans="1:6" x14ac:dyDescent="0.25">
      <c r="A13" s="49" t="s">
        <v>338</v>
      </c>
      <c r="B13" s="49" t="s">
        <v>339</v>
      </c>
      <c r="C13" s="49" t="s">
        <v>210</v>
      </c>
      <c r="D13" s="55">
        <v>238.1</v>
      </c>
      <c r="E13" s="55">
        <f>D13-$D$12</f>
        <v>68</v>
      </c>
      <c r="F13" s="49" t="s">
        <v>340</v>
      </c>
    </row>
    <row r="14" spans="1:6" x14ac:dyDescent="0.25">
      <c r="A14" s="48" t="s">
        <v>341</v>
      </c>
      <c r="B14" s="48" t="s">
        <v>342</v>
      </c>
      <c r="C14" s="48" t="s">
        <v>210</v>
      </c>
      <c r="D14" s="54">
        <v>340.2</v>
      </c>
      <c r="E14" s="54">
        <f t="shared" ref="E14:E17" si="1">D14-$D$12</f>
        <v>170.1</v>
      </c>
      <c r="F14" s="48" t="s">
        <v>343</v>
      </c>
    </row>
    <row r="15" spans="1:6" x14ac:dyDescent="0.25">
      <c r="A15" s="49" t="s">
        <v>344</v>
      </c>
      <c r="B15" s="49" t="s">
        <v>345</v>
      </c>
      <c r="C15" s="49" t="s">
        <v>210</v>
      </c>
      <c r="D15" s="55">
        <v>442.3</v>
      </c>
      <c r="E15" s="55">
        <f t="shared" si="1"/>
        <v>272.20000000000005</v>
      </c>
      <c r="F15" s="49" t="s">
        <v>346</v>
      </c>
    </row>
    <row r="16" spans="1:6" x14ac:dyDescent="0.25">
      <c r="A16" s="48" t="s">
        <v>347</v>
      </c>
      <c r="B16" s="48" t="s">
        <v>348</v>
      </c>
      <c r="C16" s="48" t="s">
        <v>349</v>
      </c>
      <c r="D16" s="54">
        <v>544.29999999999995</v>
      </c>
      <c r="E16" s="54">
        <f t="shared" si="1"/>
        <v>374.19999999999993</v>
      </c>
      <c r="F16" s="48" t="s">
        <v>350</v>
      </c>
    </row>
    <row r="17" spans="1:6" ht="15.75" thickBot="1" x14ac:dyDescent="0.3">
      <c r="A17" s="51" t="s">
        <v>332</v>
      </c>
      <c r="B17" s="51" t="s">
        <v>333</v>
      </c>
      <c r="C17" s="56">
        <v>409000</v>
      </c>
      <c r="D17" s="57">
        <v>578.29999999999995</v>
      </c>
      <c r="E17" s="57">
        <f t="shared" si="1"/>
        <v>408.19999999999993</v>
      </c>
      <c r="F17" s="51" t="s">
        <v>351</v>
      </c>
    </row>
    <row r="18" spans="1:6" x14ac:dyDescent="0.25">
      <c r="A18" s="49"/>
      <c r="B18" s="49"/>
      <c r="C18" s="49"/>
      <c r="D18" s="49"/>
      <c r="E18" s="49"/>
      <c r="F18" s="49"/>
    </row>
    <row r="19" spans="1:6" x14ac:dyDescent="0.25">
      <c r="A19" s="197" t="s">
        <v>352</v>
      </c>
      <c r="B19" s="197"/>
      <c r="C19" s="197"/>
      <c r="D19" s="197"/>
      <c r="E19" s="197"/>
      <c r="F19" s="197"/>
    </row>
    <row r="20" spans="1:6" x14ac:dyDescent="0.25">
      <c r="A20" s="149" t="s">
        <v>312</v>
      </c>
      <c r="B20" s="149" t="s">
        <v>16</v>
      </c>
      <c r="C20" s="149" t="s">
        <v>18</v>
      </c>
      <c r="D20" s="149" t="s">
        <v>313</v>
      </c>
      <c r="E20" s="149" t="s">
        <v>314</v>
      </c>
      <c r="F20" s="149" t="s">
        <v>315</v>
      </c>
    </row>
    <row r="21" spans="1:6" x14ac:dyDescent="0.25">
      <c r="A21" s="48" t="s">
        <v>353</v>
      </c>
      <c r="B21" s="48" t="s">
        <v>354</v>
      </c>
      <c r="C21" s="48" t="s">
        <v>353</v>
      </c>
      <c r="D21" s="54">
        <v>164.9</v>
      </c>
      <c r="E21" s="54">
        <v>0</v>
      </c>
      <c r="F21" s="48" t="s">
        <v>318</v>
      </c>
    </row>
    <row r="22" spans="1:6" x14ac:dyDescent="0.25">
      <c r="A22" s="49" t="s">
        <v>355</v>
      </c>
      <c r="B22" s="49" t="s">
        <v>356</v>
      </c>
      <c r="C22" s="49" t="s">
        <v>210</v>
      </c>
      <c r="D22" s="55">
        <v>230.8</v>
      </c>
      <c r="E22" s="55">
        <f>D22-$D$21</f>
        <v>65.900000000000006</v>
      </c>
      <c r="F22" s="49" t="s">
        <v>357</v>
      </c>
    </row>
    <row r="23" spans="1:6" x14ac:dyDescent="0.25">
      <c r="A23" s="48" t="s">
        <v>358</v>
      </c>
      <c r="B23" s="48" t="s">
        <v>359</v>
      </c>
      <c r="C23" s="48" t="s">
        <v>210</v>
      </c>
      <c r="D23" s="54">
        <v>329.7</v>
      </c>
      <c r="E23" s="55">
        <f t="shared" ref="E23:E26" si="2">D23-$D$21</f>
        <v>164.79999999999998</v>
      </c>
      <c r="F23" s="48" t="s">
        <v>360</v>
      </c>
    </row>
    <row r="24" spans="1:6" x14ac:dyDescent="0.25">
      <c r="A24" s="49" t="s">
        <v>361</v>
      </c>
      <c r="B24" s="49" t="s">
        <v>362</v>
      </c>
      <c r="C24" s="49" t="s">
        <v>210</v>
      </c>
      <c r="D24" s="55">
        <v>428.6</v>
      </c>
      <c r="E24" s="55">
        <f t="shared" si="2"/>
        <v>263.70000000000005</v>
      </c>
      <c r="F24" s="49" t="s">
        <v>363</v>
      </c>
    </row>
    <row r="25" spans="1:6" x14ac:dyDescent="0.25">
      <c r="A25" s="48" t="s">
        <v>364</v>
      </c>
      <c r="B25" s="48" t="s">
        <v>365</v>
      </c>
      <c r="C25" s="48" t="s">
        <v>366</v>
      </c>
      <c r="D25" s="54">
        <v>527.5</v>
      </c>
      <c r="E25" s="55">
        <f t="shared" si="2"/>
        <v>362.6</v>
      </c>
      <c r="F25" s="48" t="s">
        <v>367</v>
      </c>
    </row>
    <row r="26" spans="1:6" ht="15.75" thickBot="1" x14ac:dyDescent="0.3">
      <c r="A26" s="51" t="s">
        <v>332</v>
      </c>
      <c r="B26" s="51" t="s">
        <v>333</v>
      </c>
      <c r="C26" s="56">
        <v>403000</v>
      </c>
      <c r="D26" s="57">
        <v>560.5</v>
      </c>
      <c r="E26" s="55">
        <f t="shared" si="2"/>
        <v>395.6</v>
      </c>
      <c r="F26" s="51" t="s">
        <v>368</v>
      </c>
    </row>
  </sheetData>
  <mergeCells count="3">
    <mergeCell ref="A1:F1"/>
    <mergeCell ref="A10:F10"/>
    <mergeCell ref="A19:F19"/>
  </mergeCells>
  <printOptions horizontalCentered="1"/>
  <pageMargins left="0.5" right="0.5" top="1" bottom="1" header="0.4" footer="0.4"/>
  <pageSetup orientation="landscape" r:id="rId1"/>
  <headerFooter scaleWithDoc="0">
    <oddHeader>&amp;L&amp;G&amp;C&amp;"Calibri (Body),Bold"&amp;10&amp;K095847CRUNCHING NUMBER$&amp;"-,Bold"&amp;11
&amp;A&amp;R&amp;"Calibri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A76F5-2E66-4206-A75C-8A6C7D7FF76F}">
  <sheetPr>
    <pageSetUpPr fitToPage="1"/>
  </sheetPr>
  <dimension ref="A1:P48"/>
  <sheetViews>
    <sheetView view="pageLayout" topLeftCell="A2" zoomScale="70" zoomScaleNormal="100" zoomScalePageLayoutView="70" workbookViewId="0">
      <selection activeCell="A2" sqref="A2:D2"/>
    </sheetView>
  </sheetViews>
  <sheetFormatPr defaultColWidth="4.7109375" defaultRowHeight="15" x14ac:dyDescent="0.25"/>
  <cols>
    <col min="1" max="1" width="83" style="26" customWidth="1"/>
    <col min="2" max="4" width="18" style="14" customWidth="1"/>
    <col min="5" max="5" width="1.28515625" style="14" customWidth="1"/>
    <col min="6" max="6" width="46.28515625" style="14" customWidth="1"/>
    <col min="7" max="16" width="8.28515625" style="14" customWidth="1"/>
    <col min="17" max="16384" width="4.7109375" style="14"/>
  </cols>
  <sheetData>
    <row r="1" spans="1:16" x14ac:dyDescent="0.25">
      <c r="A1" s="150" t="s">
        <v>369</v>
      </c>
      <c r="B1" s="147">
        <v>2023</v>
      </c>
      <c r="C1" s="147">
        <v>2022</v>
      </c>
      <c r="D1" s="147">
        <v>2021</v>
      </c>
      <c r="F1" s="150" t="s">
        <v>370</v>
      </c>
      <c r="G1" s="147" t="s">
        <v>371</v>
      </c>
      <c r="H1" s="147" t="s">
        <v>372</v>
      </c>
      <c r="I1" s="147" t="s">
        <v>373</v>
      </c>
      <c r="J1" s="147" t="s">
        <v>374</v>
      </c>
      <c r="K1" s="147" t="s">
        <v>375</v>
      </c>
      <c r="L1" s="147" t="s">
        <v>376</v>
      </c>
      <c r="M1" s="147" t="s">
        <v>377</v>
      </c>
      <c r="N1" s="147" t="s">
        <v>378</v>
      </c>
      <c r="O1" s="147" t="s">
        <v>379</v>
      </c>
      <c r="P1" s="147" t="s">
        <v>380</v>
      </c>
    </row>
    <row r="2" spans="1:16" ht="45" x14ac:dyDescent="0.25">
      <c r="A2" s="203" t="s">
        <v>381</v>
      </c>
      <c r="B2" s="203"/>
      <c r="C2" s="203"/>
      <c r="D2" s="203"/>
      <c r="F2" s="171" t="s">
        <v>382</v>
      </c>
      <c r="G2" s="68">
        <v>1</v>
      </c>
      <c r="H2" s="68">
        <v>1</v>
      </c>
      <c r="I2" s="68">
        <v>1</v>
      </c>
      <c r="J2" s="68">
        <v>1</v>
      </c>
      <c r="K2" s="68">
        <v>1</v>
      </c>
      <c r="L2" s="68">
        <v>1</v>
      </c>
      <c r="M2" s="68">
        <v>1</v>
      </c>
      <c r="N2" s="68">
        <v>1</v>
      </c>
      <c r="O2" s="68">
        <v>1</v>
      </c>
      <c r="P2" s="68">
        <v>1</v>
      </c>
    </row>
    <row r="3" spans="1:16" x14ac:dyDescent="0.25">
      <c r="A3" s="205" t="s">
        <v>383</v>
      </c>
      <c r="B3" s="205"/>
      <c r="C3" s="205"/>
      <c r="D3" s="205"/>
      <c r="F3" s="172" t="s">
        <v>384</v>
      </c>
      <c r="G3" s="173">
        <v>1</v>
      </c>
      <c r="H3" s="173">
        <v>1</v>
      </c>
      <c r="I3" s="173">
        <v>1</v>
      </c>
      <c r="J3" s="173">
        <v>1</v>
      </c>
      <c r="K3" s="173">
        <v>1</v>
      </c>
      <c r="L3" s="173">
        <v>1</v>
      </c>
      <c r="M3" s="173">
        <v>0.5</v>
      </c>
      <c r="N3" s="173">
        <v>0.75</v>
      </c>
      <c r="O3" s="173">
        <v>1</v>
      </c>
      <c r="P3" s="173">
        <v>1</v>
      </c>
    </row>
    <row r="4" spans="1:16" x14ac:dyDescent="0.25">
      <c r="A4" s="159" t="s">
        <v>385</v>
      </c>
      <c r="B4" s="80">
        <v>0</v>
      </c>
      <c r="C4" s="80">
        <v>0</v>
      </c>
      <c r="D4" s="80">
        <v>0</v>
      </c>
      <c r="F4" s="171" t="s">
        <v>386</v>
      </c>
      <c r="G4" s="68">
        <v>1</v>
      </c>
      <c r="H4" s="68">
        <v>1</v>
      </c>
      <c r="I4" s="68">
        <v>1</v>
      </c>
      <c r="J4" s="68">
        <v>1</v>
      </c>
      <c r="K4" s="68">
        <v>1</v>
      </c>
      <c r="L4" s="68">
        <v>1</v>
      </c>
      <c r="M4" s="68">
        <v>0.5</v>
      </c>
      <c r="N4" s="68">
        <v>0.75</v>
      </c>
      <c r="O4" s="68">
        <v>1</v>
      </c>
      <c r="P4" s="68">
        <v>1</v>
      </c>
    </row>
    <row r="5" spans="1:16" x14ac:dyDescent="0.25">
      <c r="A5" s="26" t="s">
        <v>387</v>
      </c>
      <c r="B5" s="81">
        <v>278</v>
      </c>
      <c r="C5" s="81">
        <v>274</v>
      </c>
      <c r="D5" s="81">
        <v>251</v>
      </c>
      <c r="F5" s="172" t="s">
        <v>388</v>
      </c>
      <c r="G5" s="173">
        <v>1</v>
      </c>
      <c r="H5" s="173">
        <v>1</v>
      </c>
      <c r="I5" s="173">
        <v>1</v>
      </c>
      <c r="J5" s="173">
        <v>1</v>
      </c>
      <c r="K5" s="173">
        <v>1</v>
      </c>
      <c r="L5" s="173">
        <v>1</v>
      </c>
      <c r="M5" s="173">
        <v>0.5</v>
      </c>
      <c r="N5" s="173">
        <v>0.75</v>
      </c>
      <c r="O5" s="173">
        <v>1</v>
      </c>
      <c r="P5" s="173">
        <v>1</v>
      </c>
    </row>
    <row r="6" spans="1:16" ht="15.75" thickBot="1" x14ac:dyDescent="0.3">
      <c r="A6" s="160" t="s">
        <v>389</v>
      </c>
      <c r="B6" s="161">
        <v>506</v>
      </c>
      <c r="C6" s="161">
        <v>499</v>
      </c>
      <c r="D6" s="161">
        <v>471</v>
      </c>
      <c r="F6" s="171" t="s">
        <v>390</v>
      </c>
      <c r="G6" s="48"/>
      <c r="H6" s="48"/>
      <c r="I6" s="68">
        <v>1</v>
      </c>
      <c r="J6" s="68">
        <v>1</v>
      </c>
      <c r="K6" s="68">
        <v>1</v>
      </c>
      <c r="L6" s="68">
        <v>1</v>
      </c>
      <c r="M6" s="68">
        <v>0.5</v>
      </c>
      <c r="N6" s="68">
        <v>0.75</v>
      </c>
      <c r="O6" s="68">
        <v>1</v>
      </c>
      <c r="P6" s="68">
        <v>1</v>
      </c>
    </row>
    <row r="7" spans="1:16" x14ac:dyDescent="0.25">
      <c r="B7" s="81"/>
      <c r="C7" s="81"/>
      <c r="D7" s="81"/>
      <c r="F7" s="172" t="s">
        <v>391</v>
      </c>
      <c r="G7" s="49"/>
      <c r="H7" s="173">
        <v>1</v>
      </c>
      <c r="I7" s="173">
        <v>1</v>
      </c>
      <c r="J7" s="173">
        <v>1</v>
      </c>
      <c r="K7" s="173">
        <v>1</v>
      </c>
      <c r="L7" s="173">
        <v>1</v>
      </c>
      <c r="M7" s="173">
        <v>0.5</v>
      </c>
      <c r="N7" s="173">
        <v>0.75</v>
      </c>
      <c r="O7" s="173">
        <v>1</v>
      </c>
      <c r="P7" s="173">
        <v>1</v>
      </c>
    </row>
    <row r="8" spans="1:16" x14ac:dyDescent="0.25">
      <c r="A8" s="203" t="s">
        <v>392</v>
      </c>
      <c r="B8" s="203"/>
      <c r="C8" s="203"/>
      <c r="D8" s="203"/>
      <c r="F8" s="171" t="s">
        <v>393</v>
      </c>
      <c r="G8" s="48"/>
      <c r="H8" s="48"/>
      <c r="I8" s="68">
        <v>1</v>
      </c>
      <c r="J8" s="48"/>
      <c r="K8" s="68">
        <v>1</v>
      </c>
      <c r="L8" s="48"/>
      <c r="M8" s="48"/>
      <c r="N8" s="48"/>
      <c r="O8" s="48"/>
      <c r="P8" s="48"/>
    </row>
    <row r="9" spans="1:16" x14ac:dyDescent="0.25">
      <c r="A9" s="159" t="s">
        <v>394</v>
      </c>
      <c r="B9" s="80">
        <v>1600</v>
      </c>
      <c r="C9" s="80">
        <v>1556</v>
      </c>
      <c r="D9" s="80">
        <v>1484</v>
      </c>
      <c r="F9" s="172" t="s">
        <v>395</v>
      </c>
      <c r="G9" s="49"/>
      <c r="H9" s="49"/>
      <c r="I9" s="49"/>
      <c r="J9" s="49"/>
      <c r="K9" s="173">
        <v>1</v>
      </c>
      <c r="L9" s="173">
        <v>1</v>
      </c>
      <c r="M9" s="49"/>
      <c r="N9" s="49"/>
      <c r="O9" s="49"/>
      <c r="P9" s="49"/>
    </row>
    <row r="10" spans="1:16" ht="15.75" thickBot="1" x14ac:dyDescent="0.3">
      <c r="A10" s="26" t="s">
        <v>396</v>
      </c>
      <c r="B10" s="162">
        <v>0</v>
      </c>
      <c r="C10" s="162">
        <v>0</v>
      </c>
      <c r="D10" s="162">
        <v>0</v>
      </c>
      <c r="F10" s="174" t="s">
        <v>397</v>
      </c>
      <c r="G10" s="151"/>
      <c r="H10" s="151"/>
      <c r="I10" s="175">
        <v>0.8</v>
      </c>
      <c r="J10" s="175">
        <v>0.8</v>
      </c>
      <c r="K10" s="175">
        <v>0.8</v>
      </c>
      <c r="L10" s="175">
        <v>0.8</v>
      </c>
      <c r="M10" s="151"/>
      <c r="N10" s="151"/>
      <c r="O10" s="175">
        <v>0.8</v>
      </c>
      <c r="P10" s="175">
        <v>0.8</v>
      </c>
    </row>
    <row r="11" spans="1:16" ht="15.75" thickBot="1" x14ac:dyDescent="0.3">
      <c r="A11" s="159" t="s">
        <v>398</v>
      </c>
      <c r="B11" s="80">
        <v>400</v>
      </c>
      <c r="C11" s="80">
        <v>389</v>
      </c>
      <c r="D11" s="80">
        <v>371</v>
      </c>
      <c r="F11" s="26"/>
      <c r="I11" s="204" t="s">
        <v>399</v>
      </c>
      <c r="J11" s="204"/>
      <c r="K11" s="204"/>
      <c r="L11" s="204"/>
      <c r="M11" s="176">
        <v>6490</v>
      </c>
      <c r="N11" s="177">
        <v>3470</v>
      </c>
    </row>
    <row r="12" spans="1:16" x14ac:dyDescent="0.25">
      <c r="A12" s="26" t="s">
        <v>400</v>
      </c>
      <c r="B12" s="162">
        <v>778</v>
      </c>
      <c r="C12" s="162">
        <v>800</v>
      </c>
      <c r="D12" s="162">
        <v>742</v>
      </c>
      <c r="F12" s="26"/>
    </row>
    <row r="13" spans="1:16" ht="15.75" thickBot="1" x14ac:dyDescent="0.3">
      <c r="A13" s="160" t="s">
        <v>401</v>
      </c>
      <c r="B13" s="161">
        <v>194.5</v>
      </c>
      <c r="C13" s="161">
        <v>200</v>
      </c>
      <c r="D13" s="161">
        <v>185.5</v>
      </c>
      <c r="F13" s="26"/>
    </row>
    <row r="14" spans="1:16" x14ac:dyDescent="0.25">
      <c r="F14" s="26"/>
    </row>
    <row r="15" spans="1:16" x14ac:dyDescent="0.25">
      <c r="A15" s="203" t="s">
        <v>402</v>
      </c>
      <c r="B15" s="203"/>
      <c r="C15" s="203"/>
      <c r="D15" s="203"/>
      <c r="F15" s="26"/>
    </row>
    <row r="16" spans="1:16" x14ac:dyDescent="0.25">
      <c r="A16" s="159" t="s">
        <v>403</v>
      </c>
      <c r="B16" s="80">
        <v>164.9</v>
      </c>
      <c r="C16" s="80">
        <v>170.1</v>
      </c>
      <c r="D16" s="80">
        <v>148.5</v>
      </c>
      <c r="F16" s="26"/>
    </row>
    <row r="17" spans="1:6" x14ac:dyDescent="0.25">
      <c r="A17" s="26" t="s">
        <v>404</v>
      </c>
      <c r="B17" s="81">
        <v>226</v>
      </c>
      <c r="C17" s="81">
        <v>233</v>
      </c>
      <c r="D17" s="81">
        <v>203</v>
      </c>
      <c r="F17" s="26"/>
    </row>
    <row r="18" spans="1:6" x14ac:dyDescent="0.25">
      <c r="A18" s="159" t="s">
        <v>405</v>
      </c>
      <c r="B18" s="93">
        <v>0.2</v>
      </c>
      <c r="C18" s="93">
        <v>0.2</v>
      </c>
      <c r="D18" s="93">
        <v>0.2</v>
      </c>
      <c r="F18" s="26"/>
    </row>
    <row r="19" spans="1:6" ht="15.75" thickBot="1" x14ac:dyDescent="0.3">
      <c r="A19" s="163" t="s">
        <v>406</v>
      </c>
      <c r="B19" s="164">
        <v>2700</v>
      </c>
      <c r="C19" s="164">
        <v>2490</v>
      </c>
      <c r="D19" s="164">
        <v>2370</v>
      </c>
      <c r="F19" s="26"/>
    </row>
    <row r="20" spans="1:6" x14ac:dyDescent="0.25">
      <c r="B20" s="81"/>
      <c r="C20" s="81"/>
      <c r="D20" s="81"/>
      <c r="F20" s="26"/>
    </row>
    <row r="21" spans="1:6" x14ac:dyDescent="0.25">
      <c r="A21" s="203" t="s">
        <v>407</v>
      </c>
      <c r="B21" s="203"/>
      <c r="C21" s="203"/>
      <c r="D21" s="203"/>
      <c r="F21" s="26"/>
    </row>
    <row r="22" spans="1:6" x14ac:dyDescent="0.25">
      <c r="A22" s="159" t="s">
        <v>408</v>
      </c>
      <c r="B22" s="165">
        <v>8300</v>
      </c>
      <c r="C22" s="165">
        <v>7550</v>
      </c>
      <c r="D22" s="165">
        <v>7550</v>
      </c>
    </row>
    <row r="23" spans="1:6" ht="15.75" thickBot="1" x14ac:dyDescent="0.3">
      <c r="A23" s="163" t="s">
        <v>409</v>
      </c>
      <c r="B23" s="166">
        <v>12450</v>
      </c>
      <c r="C23" s="166">
        <v>11300</v>
      </c>
      <c r="D23" s="166">
        <v>11300</v>
      </c>
    </row>
    <row r="25" spans="1:6" x14ac:dyDescent="0.25">
      <c r="A25" s="203" t="s">
        <v>410</v>
      </c>
      <c r="B25" s="203"/>
      <c r="C25" s="203"/>
      <c r="D25" s="203"/>
    </row>
    <row r="26" spans="1:6" x14ac:dyDescent="0.25">
      <c r="A26" s="159" t="s">
        <v>411</v>
      </c>
      <c r="B26" s="167">
        <v>505</v>
      </c>
      <c r="C26" s="167">
        <v>480</v>
      </c>
      <c r="D26" s="178">
        <v>445</v>
      </c>
    </row>
    <row r="27" spans="1:6" ht="30" x14ac:dyDescent="0.25">
      <c r="A27" s="26" t="s">
        <v>412</v>
      </c>
      <c r="B27" s="168" t="s">
        <v>413</v>
      </c>
      <c r="C27" s="168" t="s">
        <v>414</v>
      </c>
      <c r="D27" s="169" t="s">
        <v>415</v>
      </c>
    </row>
    <row r="28" spans="1:6" ht="45" x14ac:dyDescent="0.25">
      <c r="A28" s="159" t="s">
        <v>416</v>
      </c>
      <c r="B28" s="167" t="s">
        <v>417</v>
      </c>
      <c r="C28" s="167" t="s">
        <v>418</v>
      </c>
      <c r="D28" s="158" t="s">
        <v>419</v>
      </c>
    </row>
    <row r="29" spans="1:6" ht="30.75" thickBot="1" x14ac:dyDescent="0.3">
      <c r="A29" s="163" t="s">
        <v>420</v>
      </c>
      <c r="B29" s="57" t="s">
        <v>421</v>
      </c>
      <c r="C29" s="57" t="s">
        <v>422</v>
      </c>
      <c r="D29" s="51" t="s">
        <v>423</v>
      </c>
    </row>
    <row r="30" spans="1:6" x14ac:dyDescent="0.25">
      <c r="B30" s="170"/>
      <c r="C30" s="170"/>
    </row>
    <row r="38" spans="1:1" x14ac:dyDescent="0.25">
      <c r="A38" s="14"/>
    </row>
    <row r="39" spans="1:1" x14ac:dyDescent="0.25">
      <c r="A39" s="14"/>
    </row>
    <row r="40" spans="1:1" x14ac:dyDescent="0.25">
      <c r="A40" s="14"/>
    </row>
    <row r="41" spans="1:1" x14ac:dyDescent="0.25">
      <c r="A41" s="14"/>
    </row>
    <row r="42" spans="1:1" x14ac:dyDescent="0.25">
      <c r="A42" s="14"/>
    </row>
    <row r="43" spans="1:1" x14ac:dyDescent="0.25">
      <c r="A43" s="14"/>
    </row>
    <row r="44" spans="1:1" x14ac:dyDescent="0.25">
      <c r="A44" s="14"/>
    </row>
    <row r="45" spans="1:1" x14ac:dyDescent="0.25">
      <c r="A45" s="14"/>
    </row>
    <row r="46" spans="1:1" x14ac:dyDescent="0.25">
      <c r="A46" s="14"/>
    </row>
    <row r="47" spans="1:1" x14ac:dyDescent="0.25">
      <c r="A47" s="14"/>
    </row>
    <row r="48" spans="1:1" x14ac:dyDescent="0.25">
      <c r="A48" s="14"/>
    </row>
  </sheetData>
  <mergeCells count="7">
    <mergeCell ref="A21:D21"/>
    <mergeCell ref="A25:D25"/>
    <mergeCell ref="I11:L11"/>
    <mergeCell ref="A2:D2"/>
    <mergeCell ref="A3:D3"/>
    <mergeCell ref="A8:D8"/>
    <mergeCell ref="A15:D15"/>
  </mergeCells>
  <printOptions horizontalCentered="1"/>
  <pageMargins left="0.5" right="0.5" top="1" bottom="1" header="0.4" footer="0.4"/>
  <pageSetup scale="79" fitToWidth="2" orientation="landscape"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(Body),Regular"&amp;9&amp;K015796©2022 Milestone Financial Planning. All rights reserved. 
3 Executive Park Drive, Suite 200, Bedford, NH 03110&amp;C&amp;"Calibri (Body),Regular"&amp;9&amp;K015796&amp;P&amp;R&amp;G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C461B32F2FAB44A70B2C00701A42A7" ma:contentTypeVersion="9" ma:contentTypeDescription="Create a new document." ma:contentTypeScope="" ma:versionID="919af796a5fd5d0bc25b4fa6e7375219">
  <xsd:schema xmlns:xsd="http://www.w3.org/2001/XMLSchema" xmlns:xs="http://www.w3.org/2001/XMLSchema" xmlns:p="http://schemas.microsoft.com/office/2006/metadata/properties" xmlns:ns2="a7dbda3b-c4c8-46bb-97d5-61f8abe97344" xmlns:ns3="85264575-b29c-41e1-8046-e60b8e39ee8c" targetNamespace="http://schemas.microsoft.com/office/2006/metadata/properties" ma:root="true" ma:fieldsID="64020977f6a66ab120ab2f717e4e4dc7" ns2:_="" ns3:_="">
    <xsd:import namespace="a7dbda3b-c4c8-46bb-97d5-61f8abe97344"/>
    <xsd:import namespace="85264575-b29c-41e1-8046-e60b8e39ee8c"/>
    <xsd:element name="properties">
      <xsd:complexType>
        <xsd:sequence>
          <xsd:element name="documentManagement">
            <xsd:complexType>
              <xsd:all>
                <xsd:element ref="ns2:MediaServiceMetadata" minOccurs="0"/>
                <xsd:element ref="ns2:MediaServiceFastMetadata" minOccurs="0"/>
                <xsd:element ref="ns2:_Flow_SignoffStatu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bda3b-c4c8-46bb-97d5-61f8abe973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00547882-b251-48fa-b066-0c25f34d923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264575-b29c-41e1-8046-e60b8e39ee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ede1225-99be-4259-99ba-8f345d5756f3}" ma:internalName="TaxCatchAll" ma:showField="CatchAllData" ma:web="85264575-b29c-41e1-8046-e60b8e39ee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a7dbda3b-c4c8-46bb-97d5-61f8abe97344">Approved</_Flow_SignoffStatus>
    <lcf76f155ced4ddcb4097134ff3c332f xmlns="a7dbda3b-c4c8-46bb-97d5-61f8abe97344">
      <Terms xmlns="http://schemas.microsoft.com/office/infopath/2007/PartnerControls"/>
    </lcf76f155ced4ddcb4097134ff3c332f>
    <TaxCatchAll xmlns="85264575-b29c-41e1-8046-e60b8e39ee8c" xsi:nil="true"/>
  </documentManagement>
</p:properties>
</file>

<file path=customXml/itemProps1.xml><?xml version="1.0" encoding="utf-8"?>
<ds:datastoreItem xmlns:ds="http://schemas.openxmlformats.org/officeDocument/2006/customXml" ds:itemID="{84E2AC86-0296-4056-8AF1-70D3CE5DA3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bda3b-c4c8-46bb-97d5-61f8abe97344"/>
    <ds:schemaRef ds:uri="85264575-b29c-41e1-8046-e60b8e39ee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B32494-2531-4B9B-B932-E7C010561CC3}">
  <ds:schemaRefs>
    <ds:schemaRef ds:uri="http://schemas.microsoft.com/sharepoint/v3/contenttype/forms"/>
  </ds:schemaRefs>
</ds:datastoreItem>
</file>

<file path=customXml/itemProps3.xml><?xml version="1.0" encoding="utf-8"?>
<ds:datastoreItem xmlns:ds="http://schemas.openxmlformats.org/officeDocument/2006/customXml" ds:itemID="{656673CB-7F56-428B-B395-7CC42CFC68AC}">
  <ds:schemaRefs>
    <ds:schemaRef ds:uri="http://schemas.microsoft.com/office/2006/metadata/properties"/>
    <ds:schemaRef ds:uri="http://schemas.microsoft.com/office/infopath/2007/PartnerControls"/>
    <ds:schemaRef ds:uri="a7dbda3b-c4c8-46bb-97d5-61f8abe97344"/>
    <ds:schemaRef ds:uri="85264575-b29c-41e1-8046-e60b8e39ee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Key</vt:lpstr>
      <vt:lpstr>Tax Brackets</vt:lpstr>
      <vt:lpstr>1040</vt:lpstr>
      <vt:lpstr>Child</vt:lpstr>
      <vt:lpstr>Energy</vt:lpstr>
      <vt:lpstr>FICA</vt:lpstr>
      <vt:lpstr>Health</vt:lpstr>
      <vt:lpstr>IRMAA</vt:lpstr>
      <vt:lpstr>Medicare</vt:lpstr>
      <vt:lpstr>PTC</vt:lpstr>
      <vt:lpstr>Retirement</vt:lpstr>
      <vt:lpstr>RMD</vt:lpstr>
      <vt:lpstr>SocSec</vt:lpstr>
      <vt:lpstr>EstTruGft</vt:lpstr>
      <vt:lpstr>Health!Print_Area</vt:lpstr>
      <vt:lpstr>Key!Print_Area</vt:lpstr>
      <vt:lpstr>RMD!Print_Titles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Harrington</dc:creator>
  <cp:keywords/>
  <dc:description/>
  <cp:lastModifiedBy>Jonathan Harrington</cp:lastModifiedBy>
  <cp:revision/>
  <cp:lastPrinted>2023-01-11T20:05:50Z</cp:lastPrinted>
  <dcterms:created xsi:type="dcterms:W3CDTF">2022-10-25T10:23:03Z</dcterms:created>
  <dcterms:modified xsi:type="dcterms:W3CDTF">2023-01-31T23:43:14Z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0x010100C2C461B32F2FAB44A70B2C00701A42A7</vt:lpwstr>
  </property>
  <property fmtid="{D5CDD505-2E9C-101B-9397-08002B2CF9AE}" pid="3" name="MediaServiceImageTags">
    <vt:lpwstr/>
  </property>
</Properties>
</file>